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25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\001-RECEITA-P REDE-2021\1. PROJETOS\13-EDSEDE-combate incêndio\00-ARQUIVOS PARA LICITAR\"/>
    </mc:Choice>
  </mc:AlternateContent>
  <xr:revisionPtr revIDLastSave="37" documentId="11_131B016E9C182120EFAF01F07A020E46691C6EF7" xr6:coauthVersionLast="47" xr6:coauthVersionMax="47" xr10:uidLastSave="{469631A2-0B78-4188-97A7-3E9928AF9F8C}"/>
  <bookViews>
    <workbookView xWindow="-120" yWindow="-120" windowWidth="20730" windowHeight="11040" tabRatio="500" activeTab="1" xr2:uid="{00000000-000D-0000-FFFF-FFFF00000000}"/>
  </bookViews>
  <sheets>
    <sheet name="1-PLANILHA_ORÇAMENTARIA" sheetId="1" r:id="rId1"/>
    <sheet name="2-COMPOSIÇÃO_CUSTO_UNITÁRIO" sheetId="2" r:id="rId2"/>
    <sheet name="3-COMPOSIÇÃO BDI" sheetId="18" r:id="rId3"/>
    <sheet name="4-CRONOGRAMA_FÍSICO-FINANCEIRO" sheetId="4" r:id="rId4"/>
    <sheet name="5-CRONOGRAMA POR PAVIMENTO" sheetId="20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66" i="2" l="1"/>
  <c r="B26" i="20" l="1"/>
  <c r="H68" i="2" l="1"/>
  <c r="H67" i="2"/>
  <c r="H58" i="2"/>
  <c r="N9" i="1" l="1"/>
  <c r="B27" i="4" l="1"/>
  <c r="B26" i="4"/>
  <c r="B25" i="4"/>
  <c r="N244" i="1"/>
  <c r="N243" i="1"/>
  <c r="P243" i="1" s="1"/>
  <c r="N242" i="1"/>
  <c r="P242" i="1" s="1"/>
  <c r="N241" i="1"/>
  <c r="P241" i="1" s="1"/>
  <c r="N239" i="1"/>
  <c r="P239" i="1" s="1"/>
  <c r="N238" i="1"/>
  <c r="P238" i="1" s="1"/>
  <c r="N237" i="1"/>
  <c r="P237" i="1" s="1"/>
  <c r="N230" i="1"/>
  <c r="P230" i="1" s="1"/>
  <c r="N229" i="1"/>
  <c r="P229" i="1" s="1"/>
  <c r="N228" i="1"/>
  <c r="P228" i="1" s="1"/>
  <c r="N227" i="1"/>
  <c r="P227" i="1" s="1"/>
  <c r="N226" i="1"/>
  <c r="P226" i="1" s="1"/>
  <c r="N225" i="1"/>
  <c r="P225" i="1" s="1"/>
  <c r="N224" i="1"/>
  <c r="P224" i="1" s="1"/>
  <c r="N223" i="1"/>
  <c r="P223" i="1" s="1"/>
  <c r="N222" i="1"/>
  <c r="P222" i="1" s="1"/>
  <c r="N221" i="1"/>
  <c r="P221" i="1" s="1"/>
  <c r="N220" i="1"/>
  <c r="P220" i="1" s="1"/>
  <c r="N219" i="1"/>
  <c r="P219" i="1" s="1"/>
  <c r="N218" i="1"/>
  <c r="P218" i="1" s="1"/>
  <c r="N217" i="1"/>
  <c r="P217" i="1" s="1"/>
  <c r="N216" i="1"/>
  <c r="P216" i="1" s="1"/>
  <c r="N215" i="1"/>
  <c r="P215" i="1" s="1"/>
  <c r="N214" i="1"/>
  <c r="P214" i="1" s="1"/>
  <c r="N213" i="1"/>
  <c r="P213" i="1" s="1"/>
  <c r="P212" i="1" l="1"/>
  <c r="N22" i="1"/>
  <c r="P22" i="1" s="1"/>
  <c r="N21" i="1"/>
  <c r="P21" i="1" s="1"/>
  <c r="N20" i="1"/>
  <c r="N19" i="1"/>
  <c r="N18" i="1"/>
  <c r="H511" i="2" l="1"/>
  <c r="H510" i="2"/>
  <c r="H509" i="2"/>
  <c r="H502" i="2"/>
  <c r="H501" i="2"/>
  <c r="H500" i="2"/>
  <c r="H493" i="2"/>
  <c r="H492" i="2"/>
  <c r="H491" i="2"/>
  <c r="H503" i="2" l="1"/>
  <c r="H512" i="2"/>
  <c r="O210" i="1"/>
  <c r="H494" i="2"/>
  <c r="N10" i="1"/>
  <c r="H485" i="2"/>
  <c r="H484" i="2"/>
  <c r="O211" i="1" l="1"/>
  <c r="O206" i="1"/>
  <c r="H486" i="2"/>
  <c r="N76" i="1"/>
  <c r="N75" i="1"/>
  <c r="N74" i="1"/>
  <c r="N190" i="1"/>
  <c r="P190" i="1" s="1"/>
  <c r="N189" i="1"/>
  <c r="P189" i="1" s="1"/>
  <c r="N188" i="1"/>
  <c r="P188" i="1" s="1"/>
  <c r="I532" i="2"/>
  <c r="H531" i="2"/>
  <c r="K531" i="2" s="1"/>
  <c r="H530" i="2"/>
  <c r="K530" i="2" s="1"/>
  <c r="H529" i="2"/>
  <c r="K529" i="2" s="1"/>
  <c r="H528" i="2"/>
  <c r="K528" i="2" s="1"/>
  <c r="H527" i="2"/>
  <c r="K527" i="2" s="1"/>
  <c r="H526" i="2"/>
  <c r="K526" i="2" s="1"/>
  <c r="H525" i="2"/>
  <c r="K525" i="2" s="1"/>
  <c r="H524" i="2"/>
  <c r="K524" i="2" s="1"/>
  <c r="H523" i="2"/>
  <c r="K523" i="2" s="1"/>
  <c r="H522" i="2"/>
  <c r="K522" i="2" s="1"/>
  <c r="O10" i="1" l="1"/>
  <c r="P10" i="1" s="1"/>
  <c r="K532" i="2"/>
  <c r="J531" i="2"/>
  <c r="M531" i="2" s="1"/>
  <c r="J530" i="2"/>
  <c r="M530" i="2" s="1"/>
  <c r="J529" i="2"/>
  <c r="M529" i="2" s="1"/>
  <c r="J528" i="2"/>
  <c r="M528" i="2" s="1"/>
  <c r="J527" i="2"/>
  <c r="M527" i="2" s="1"/>
  <c r="J526" i="2"/>
  <c r="M526" i="2" s="1"/>
  <c r="J525" i="2"/>
  <c r="M525" i="2" s="1"/>
  <c r="J524" i="2"/>
  <c r="M524" i="2" s="1"/>
  <c r="J523" i="2"/>
  <c r="M523" i="2" s="1"/>
  <c r="J522" i="2"/>
  <c r="M522" i="2" s="1"/>
  <c r="J532" i="2"/>
  <c r="I531" i="2"/>
  <c r="L531" i="2" s="1"/>
  <c r="I530" i="2"/>
  <c r="L530" i="2" s="1"/>
  <c r="I529" i="2"/>
  <c r="L529" i="2" s="1"/>
  <c r="I528" i="2"/>
  <c r="L528" i="2" s="1"/>
  <c r="I527" i="2"/>
  <c r="L527" i="2" s="1"/>
  <c r="I526" i="2"/>
  <c r="L526" i="2" s="1"/>
  <c r="I525" i="2"/>
  <c r="L525" i="2" s="1"/>
  <c r="I524" i="2"/>
  <c r="L524" i="2" s="1"/>
  <c r="I523" i="2"/>
  <c r="L523" i="2" s="1"/>
  <c r="I522" i="2"/>
  <c r="L522" i="2" s="1"/>
  <c r="B28" i="20"/>
  <c r="B27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N192" i="1"/>
  <c r="P192" i="1" s="1"/>
  <c r="N191" i="1"/>
  <c r="P191" i="1" s="1"/>
  <c r="N158" i="1"/>
  <c r="N157" i="1"/>
  <c r="N145" i="1"/>
  <c r="N144" i="1"/>
  <c r="N117" i="1"/>
  <c r="N78" i="1"/>
  <c r="N77" i="1"/>
  <c r="B24" i="4" l="1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O246" i="1"/>
  <c r="R212" i="1" s="1"/>
  <c r="C25" i="4" s="1"/>
  <c r="H477" i="2"/>
  <c r="H476" i="2"/>
  <c r="H475" i="2"/>
  <c r="P244" i="1"/>
  <c r="N240" i="1"/>
  <c r="P240" i="1" s="1"/>
  <c r="N236" i="1"/>
  <c r="P236" i="1" s="1"/>
  <c r="N235" i="1"/>
  <c r="P235" i="1" s="1"/>
  <c r="N233" i="1"/>
  <c r="N232" i="1"/>
  <c r="N211" i="1"/>
  <c r="P211" i="1" s="1"/>
  <c r="N210" i="1"/>
  <c r="P210" i="1" s="1"/>
  <c r="N209" i="1"/>
  <c r="P209" i="1" s="1"/>
  <c r="N208" i="1"/>
  <c r="P208" i="1" s="1"/>
  <c r="N207" i="1"/>
  <c r="P207" i="1" s="1"/>
  <c r="N206" i="1"/>
  <c r="P206" i="1" s="1"/>
  <c r="N205" i="1"/>
  <c r="P205" i="1" s="1"/>
  <c r="N204" i="1"/>
  <c r="P204" i="1" s="1"/>
  <c r="N203" i="1"/>
  <c r="P203" i="1" s="1"/>
  <c r="N202" i="1"/>
  <c r="P202" i="1" s="1"/>
  <c r="N201" i="1"/>
  <c r="P201" i="1" s="1"/>
  <c r="N200" i="1"/>
  <c r="P200" i="1" s="1"/>
  <c r="N199" i="1"/>
  <c r="N198" i="1"/>
  <c r="N197" i="1"/>
  <c r="P197" i="1" s="1"/>
  <c r="N196" i="1"/>
  <c r="P196" i="1" s="1"/>
  <c r="N195" i="1"/>
  <c r="P195" i="1" s="1"/>
  <c r="N194" i="1"/>
  <c r="P194" i="1" s="1"/>
  <c r="N187" i="1"/>
  <c r="P187" i="1" s="1"/>
  <c r="N186" i="1"/>
  <c r="N185" i="1"/>
  <c r="N184" i="1"/>
  <c r="N183" i="1"/>
  <c r="N182" i="1"/>
  <c r="P182" i="1" s="1"/>
  <c r="N181" i="1"/>
  <c r="N180" i="1"/>
  <c r="P180" i="1" s="1"/>
  <c r="N179" i="1"/>
  <c r="P179" i="1" s="1"/>
  <c r="N178" i="1"/>
  <c r="P178" i="1" s="1"/>
  <c r="N177" i="1"/>
  <c r="P177" i="1" s="1"/>
  <c r="N176" i="1"/>
  <c r="P176" i="1" s="1"/>
  <c r="N175" i="1"/>
  <c r="P175" i="1" s="1"/>
  <c r="N174" i="1"/>
  <c r="P174" i="1" s="1"/>
  <c r="N173" i="1"/>
  <c r="P173" i="1" s="1"/>
  <c r="N172" i="1"/>
  <c r="P172" i="1" s="1"/>
  <c r="N171" i="1"/>
  <c r="P171" i="1" s="1"/>
  <c r="N170" i="1"/>
  <c r="N169" i="1"/>
  <c r="P169" i="1" s="1"/>
  <c r="N168" i="1"/>
  <c r="N167" i="1"/>
  <c r="N166" i="1"/>
  <c r="P166" i="1" s="1"/>
  <c r="N165" i="1"/>
  <c r="N164" i="1"/>
  <c r="N163" i="1"/>
  <c r="P163" i="1" s="1"/>
  <c r="N162" i="1"/>
  <c r="P162" i="1" s="1"/>
  <c r="N161" i="1"/>
  <c r="N160" i="1"/>
  <c r="P158" i="1"/>
  <c r="P157" i="1"/>
  <c r="N156" i="1"/>
  <c r="N155" i="1"/>
  <c r="N154" i="1"/>
  <c r="N153" i="1"/>
  <c r="P153" i="1" s="1"/>
  <c r="N152" i="1"/>
  <c r="P152" i="1" s="1"/>
  <c r="N151" i="1"/>
  <c r="P151" i="1" s="1"/>
  <c r="N150" i="1"/>
  <c r="P150" i="1" s="1"/>
  <c r="N149" i="1"/>
  <c r="N148" i="1"/>
  <c r="N147" i="1"/>
  <c r="P145" i="1"/>
  <c r="P144" i="1"/>
  <c r="N143" i="1"/>
  <c r="N142" i="1"/>
  <c r="N141" i="1"/>
  <c r="N140" i="1"/>
  <c r="P140" i="1" s="1"/>
  <c r="N139" i="1"/>
  <c r="P139" i="1" s="1"/>
  <c r="N138" i="1"/>
  <c r="P138" i="1" s="1"/>
  <c r="N137" i="1"/>
  <c r="N136" i="1"/>
  <c r="P136" i="1" s="1"/>
  <c r="N135" i="1"/>
  <c r="P135" i="1" s="1"/>
  <c r="N134" i="1"/>
  <c r="P134" i="1" s="1"/>
  <c r="N133" i="1"/>
  <c r="N132" i="1"/>
  <c r="N131" i="1"/>
  <c r="N130" i="1"/>
  <c r="N129" i="1"/>
  <c r="N128" i="1"/>
  <c r="N126" i="1"/>
  <c r="N125" i="1"/>
  <c r="P125" i="1" s="1"/>
  <c r="N124" i="1"/>
  <c r="P124" i="1" s="1"/>
  <c r="N123" i="1"/>
  <c r="P123" i="1" s="1"/>
  <c r="N122" i="1"/>
  <c r="P122" i="1" s="1"/>
  <c r="N121" i="1"/>
  <c r="P121" i="1" s="1"/>
  <c r="N120" i="1"/>
  <c r="P120" i="1" s="1"/>
  <c r="N118" i="1"/>
  <c r="P118" i="1" s="1"/>
  <c r="P117" i="1"/>
  <c r="N116" i="1"/>
  <c r="N115" i="1"/>
  <c r="P115" i="1" s="1"/>
  <c r="N114" i="1"/>
  <c r="P114" i="1" s="1"/>
  <c r="N113" i="1"/>
  <c r="N112" i="1"/>
  <c r="N111" i="1"/>
  <c r="P111" i="1" s="1"/>
  <c r="N110" i="1"/>
  <c r="N109" i="1"/>
  <c r="N108" i="1"/>
  <c r="N107" i="1"/>
  <c r="N106" i="1"/>
  <c r="P106" i="1" s="1"/>
  <c r="N105" i="1"/>
  <c r="P105" i="1" s="1"/>
  <c r="N104" i="1"/>
  <c r="P104" i="1" s="1"/>
  <c r="N103" i="1"/>
  <c r="P103" i="1" s="1"/>
  <c r="N102" i="1"/>
  <c r="P102" i="1" s="1"/>
  <c r="N101" i="1"/>
  <c r="P101" i="1" s="1"/>
  <c r="N100" i="1"/>
  <c r="P100" i="1" s="1"/>
  <c r="N99" i="1"/>
  <c r="P99" i="1" s="1"/>
  <c r="N98" i="1"/>
  <c r="P98" i="1" s="1"/>
  <c r="N97" i="1"/>
  <c r="P97" i="1" s="1"/>
  <c r="N96" i="1"/>
  <c r="P96" i="1" s="1"/>
  <c r="N95" i="1"/>
  <c r="P95" i="1" s="1"/>
  <c r="N94" i="1"/>
  <c r="P94" i="1" s="1"/>
  <c r="N93" i="1"/>
  <c r="P93" i="1" s="1"/>
  <c r="N92" i="1"/>
  <c r="P92" i="1" s="1"/>
  <c r="N91" i="1"/>
  <c r="N90" i="1"/>
  <c r="P90" i="1" s="1"/>
  <c r="N89" i="1"/>
  <c r="P89" i="1" s="1"/>
  <c r="N88" i="1"/>
  <c r="P88" i="1" s="1"/>
  <c r="N87" i="1"/>
  <c r="P87" i="1" s="1"/>
  <c r="N86" i="1"/>
  <c r="N85" i="1"/>
  <c r="P85" i="1" s="1"/>
  <c r="N84" i="1"/>
  <c r="P84" i="1" s="1"/>
  <c r="N83" i="1"/>
  <c r="P83" i="1" s="1"/>
  <c r="N82" i="1"/>
  <c r="P82" i="1" s="1"/>
  <c r="N80" i="1"/>
  <c r="P80" i="1" s="1"/>
  <c r="N79" i="1"/>
  <c r="P78" i="1"/>
  <c r="P77" i="1"/>
  <c r="P75" i="1"/>
  <c r="P74" i="1"/>
  <c r="N73" i="1"/>
  <c r="N72" i="1"/>
  <c r="N71" i="1"/>
  <c r="P71" i="1" s="1"/>
  <c r="N70" i="1"/>
  <c r="P70" i="1" s="1"/>
  <c r="N69" i="1"/>
  <c r="P69" i="1" s="1"/>
  <c r="N68" i="1"/>
  <c r="N67" i="1"/>
  <c r="P67" i="1" s="1"/>
  <c r="N66" i="1"/>
  <c r="P66" i="1" s="1"/>
  <c r="N65" i="1"/>
  <c r="P65" i="1" s="1"/>
  <c r="N64" i="1"/>
  <c r="P64" i="1" s="1"/>
  <c r="N63" i="1"/>
  <c r="N60" i="1"/>
  <c r="N59" i="1"/>
  <c r="N58" i="1"/>
  <c r="N57" i="1"/>
  <c r="N56" i="1"/>
  <c r="N55" i="1"/>
  <c r="N54" i="1"/>
  <c r="N53" i="1"/>
  <c r="N52" i="1"/>
  <c r="N51" i="1"/>
  <c r="N49" i="1"/>
  <c r="P49" i="1" s="1"/>
  <c r="N48" i="1"/>
  <c r="P48" i="1" s="1"/>
  <c r="N47" i="1"/>
  <c r="P47" i="1" s="1"/>
  <c r="N46" i="1"/>
  <c r="P46" i="1" s="1"/>
  <c r="N45" i="1"/>
  <c r="P45" i="1" s="1"/>
  <c r="N44" i="1"/>
  <c r="P44" i="1" s="1"/>
  <c r="N42" i="1"/>
  <c r="P42" i="1" s="1"/>
  <c r="N41" i="1"/>
  <c r="P41" i="1" s="1"/>
  <c r="N40" i="1"/>
  <c r="P40" i="1" s="1"/>
  <c r="N39" i="1"/>
  <c r="P39" i="1" s="1"/>
  <c r="N38" i="1"/>
  <c r="P38" i="1" s="1"/>
  <c r="N37" i="1"/>
  <c r="P37" i="1" s="1"/>
  <c r="N36" i="1"/>
  <c r="P36" i="1" s="1"/>
  <c r="N35" i="1"/>
  <c r="P35" i="1" s="1"/>
  <c r="N34" i="1"/>
  <c r="P34" i="1" s="1"/>
  <c r="N33" i="1"/>
  <c r="P33" i="1" s="1"/>
  <c r="N32" i="1"/>
  <c r="N31" i="1"/>
  <c r="P31" i="1" s="1"/>
  <c r="N30" i="1"/>
  <c r="P30" i="1" s="1"/>
  <c r="N29" i="1"/>
  <c r="N27" i="1"/>
  <c r="P27" i="1" s="1"/>
  <c r="N26" i="1"/>
  <c r="P26" i="1" s="1"/>
  <c r="N25" i="1"/>
  <c r="P25" i="1" s="1"/>
  <c r="N23" i="1"/>
  <c r="P23" i="1" s="1"/>
  <c r="P20" i="1"/>
  <c r="P19" i="1"/>
  <c r="P18" i="1"/>
  <c r="N17" i="1"/>
  <c r="P17" i="1" s="1"/>
  <c r="N16" i="1"/>
  <c r="P16" i="1" s="1"/>
  <c r="N15" i="1"/>
  <c r="P15" i="1" s="1"/>
  <c r="N14" i="1"/>
  <c r="N13" i="1"/>
  <c r="N11" i="1"/>
  <c r="P181" i="1"/>
  <c r="P113" i="1"/>
  <c r="P76" i="1"/>
  <c r="Q25" i="4" l="1"/>
  <c r="K25" i="4"/>
  <c r="O25" i="4"/>
  <c r="I25" i="4"/>
  <c r="M25" i="4"/>
  <c r="G25" i="4"/>
  <c r="P43" i="1"/>
  <c r="P234" i="1"/>
  <c r="P24" i="1"/>
  <c r="H478" i="2"/>
  <c r="H470" i="2"/>
  <c r="H469" i="2"/>
  <c r="H468" i="2"/>
  <c r="O232" i="1" l="1"/>
  <c r="P232" i="1" s="1"/>
  <c r="H471" i="2"/>
  <c r="O126" i="1" l="1"/>
  <c r="P126" i="1" s="1"/>
  <c r="P119" i="1" s="1"/>
  <c r="H293" i="2" l="1"/>
  <c r="H292" i="2"/>
  <c r="H291" i="2"/>
  <c r="H285" i="2"/>
  <c r="H284" i="2"/>
  <c r="H283" i="2"/>
  <c r="H277" i="2"/>
  <c r="H276" i="2"/>
  <c r="H275" i="2"/>
  <c r="H269" i="2"/>
  <c r="H268" i="2"/>
  <c r="H267" i="2"/>
  <c r="H260" i="2"/>
  <c r="H259" i="2"/>
  <c r="H258" i="2"/>
  <c r="H253" i="2"/>
  <c r="H252" i="2"/>
  <c r="H251" i="2"/>
  <c r="H246" i="2"/>
  <c r="H245" i="2"/>
  <c r="H244" i="2"/>
  <c r="H243" i="2"/>
  <c r="H242" i="2"/>
  <c r="H462" i="2"/>
  <c r="H461" i="2"/>
  <c r="H460" i="2"/>
  <c r="H459" i="2"/>
  <c r="H458" i="2"/>
  <c r="H182" i="2"/>
  <c r="H181" i="2"/>
  <c r="H254" i="2" l="1"/>
  <c r="H270" i="2"/>
  <c r="H261" i="2"/>
  <c r="H278" i="2"/>
  <c r="H294" i="2"/>
  <c r="H247" i="2"/>
  <c r="H286" i="2"/>
  <c r="H463" i="2"/>
  <c r="H183" i="2"/>
  <c r="O128" i="1" l="1"/>
  <c r="P128" i="1" s="1"/>
  <c r="O133" i="1"/>
  <c r="P133" i="1" s="1"/>
  <c r="O131" i="1"/>
  <c r="P131" i="1" s="1"/>
  <c r="O129" i="1"/>
  <c r="P129" i="1" s="1"/>
  <c r="O130" i="1"/>
  <c r="P130" i="1" s="1"/>
  <c r="O79" i="1"/>
  <c r="P79" i="1" s="1"/>
  <c r="O132" i="1"/>
  <c r="P132" i="1" s="1"/>
  <c r="O116" i="1"/>
  <c r="P116" i="1" s="1"/>
  <c r="O91" i="1"/>
  <c r="P91" i="1" s="1"/>
  <c r="H101" i="2"/>
  <c r="H453" i="2" l="1"/>
  <c r="H452" i="2"/>
  <c r="H451" i="2"/>
  <c r="H446" i="2"/>
  <c r="H445" i="2"/>
  <c r="H444" i="2"/>
  <c r="H438" i="2"/>
  <c r="H437" i="2"/>
  <c r="H436" i="2"/>
  <c r="H435" i="2"/>
  <c r="H434" i="2"/>
  <c r="H428" i="2"/>
  <c r="H427" i="2"/>
  <c r="H426" i="2"/>
  <c r="H425" i="2"/>
  <c r="H424" i="2"/>
  <c r="H417" i="2"/>
  <c r="H416" i="2"/>
  <c r="H415" i="2"/>
  <c r="H414" i="2"/>
  <c r="H413" i="2"/>
  <c r="H407" i="2"/>
  <c r="H406" i="2"/>
  <c r="H405" i="2"/>
  <c r="H404" i="2"/>
  <c r="H403" i="2"/>
  <c r="H439" i="2" l="1"/>
  <c r="H447" i="2"/>
  <c r="H454" i="2"/>
  <c r="H429" i="2"/>
  <c r="H418" i="2"/>
  <c r="H408" i="2"/>
  <c r="H352" i="2"/>
  <c r="H351" i="2"/>
  <c r="H350" i="2"/>
  <c r="H334" i="2"/>
  <c r="H333" i="2"/>
  <c r="H332" i="2"/>
  <c r="H327" i="2"/>
  <c r="H326" i="2"/>
  <c r="H325" i="2"/>
  <c r="H318" i="2"/>
  <c r="H320" i="2"/>
  <c r="H319" i="2"/>
  <c r="H313" i="2"/>
  <c r="H312" i="2"/>
  <c r="H311" i="2"/>
  <c r="H310" i="2"/>
  <c r="H309" i="2"/>
  <c r="H308" i="2"/>
  <c r="H302" i="2"/>
  <c r="H301" i="2"/>
  <c r="H300" i="2"/>
  <c r="H299" i="2"/>
  <c r="O185" i="1" l="1"/>
  <c r="P185" i="1" s="1"/>
  <c r="O186" i="1"/>
  <c r="P186" i="1" s="1"/>
  <c r="O199" i="1"/>
  <c r="P199" i="1" s="1"/>
  <c r="O183" i="1"/>
  <c r="P183" i="1" s="1"/>
  <c r="O198" i="1"/>
  <c r="P198" i="1" s="1"/>
  <c r="O68" i="1"/>
  <c r="P68" i="1" s="1"/>
  <c r="O184" i="1"/>
  <c r="P184" i="1" s="1"/>
  <c r="H353" i="2"/>
  <c r="H321" i="2"/>
  <c r="H328" i="2"/>
  <c r="H303" i="2"/>
  <c r="H335" i="2"/>
  <c r="H314" i="2"/>
  <c r="H237" i="2"/>
  <c r="H236" i="2"/>
  <c r="H235" i="2"/>
  <c r="H234" i="2"/>
  <c r="H233" i="2"/>
  <c r="H228" i="2"/>
  <c r="H227" i="2"/>
  <c r="H226" i="2"/>
  <c r="H225" i="2"/>
  <c r="H224" i="2"/>
  <c r="H219" i="2"/>
  <c r="H218" i="2"/>
  <c r="H217" i="2"/>
  <c r="H216" i="2"/>
  <c r="H215" i="2"/>
  <c r="H210" i="2"/>
  <c r="H209" i="2"/>
  <c r="H208" i="2"/>
  <c r="H207" i="2"/>
  <c r="H206" i="2"/>
  <c r="H201" i="2"/>
  <c r="H200" i="2"/>
  <c r="H199" i="2"/>
  <c r="H198" i="2"/>
  <c r="H197" i="2"/>
  <c r="H191" i="2"/>
  <c r="H190" i="2"/>
  <c r="H189" i="2"/>
  <c r="P193" i="1" l="1"/>
  <c r="O156" i="1"/>
  <c r="P156" i="1" s="1"/>
  <c r="O142" i="1"/>
  <c r="P142" i="1" s="1"/>
  <c r="O161" i="1"/>
  <c r="P161" i="1" s="1"/>
  <c r="O155" i="1"/>
  <c r="P155" i="1" s="1"/>
  <c r="O141" i="1"/>
  <c r="P141" i="1" s="1"/>
  <c r="O154" i="1"/>
  <c r="P154" i="1" s="1"/>
  <c r="O137" i="1"/>
  <c r="P137" i="1" s="1"/>
  <c r="O149" i="1"/>
  <c r="P149" i="1" s="1"/>
  <c r="H192" i="2"/>
  <c r="O143" i="1"/>
  <c r="P143" i="1" s="1"/>
  <c r="H238" i="2"/>
  <c r="H229" i="2"/>
  <c r="H220" i="2"/>
  <c r="H211" i="2"/>
  <c r="H202" i="2"/>
  <c r="P127" i="1" l="1"/>
  <c r="O86" i="1"/>
  <c r="P86" i="1" s="1"/>
  <c r="O107" i="1"/>
  <c r="P107" i="1" s="1"/>
  <c r="O108" i="1"/>
  <c r="P108" i="1" s="1"/>
  <c r="O109" i="1"/>
  <c r="P109" i="1" s="1"/>
  <c r="O110" i="1"/>
  <c r="P110" i="1" s="1"/>
  <c r="O112" i="1"/>
  <c r="P112" i="1" s="1"/>
  <c r="H176" i="2"/>
  <c r="H175" i="2"/>
  <c r="H174" i="2"/>
  <c r="H173" i="2"/>
  <c r="H167" i="2"/>
  <c r="P81" i="1" l="1"/>
  <c r="H177" i="2"/>
  <c r="H168" i="2"/>
  <c r="O73" i="1" l="1"/>
  <c r="P73" i="1" s="1"/>
  <c r="O72" i="1"/>
  <c r="P72" i="1" s="1"/>
  <c r="H70" i="2"/>
  <c r="H69" i="2"/>
  <c r="H78" i="2"/>
  <c r="H77" i="2"/>
  <c r="H60" i="2"/>
  <c r="H59" i="2"/>
  <c r="H56" i="2"/>
  <c r="H79" i="2" l="1"/>
  <c r="H71" i="2"/>
  <c r="H61" i="2"/>
  <c r="H397" i="2"/>
  <c r="H396" i="2"/>
  <c r="H395" i="2"/>
  <c r="H394" i="2"/>
  <c r="H393" i="2"/>
  <c r="H387" i="2"/>
  <c r="H386" i="2"/>
  <c r="H385" i="2"/>
  <c r="H384" i="2"/>
  <c r="H379" i="2"/>
  <c r="H378" i="2"/>
  <c r="H377" i="2"/>
  <c r="H376" i="2"/>
  <c r="H370" i="2"/>
  <c r="H369" i="2"/>
  <c r="H368" i="2"/>
  <c r="H367" i="2"/>
  <c r="H366" i="2"/>
  <c r="H360" i="2"/>
  <c r="H359" i="2"/>
  <c r="H358" i="2"/>
  <c r="H357" i="2"/>
  <c r="H343" i="2"/>
  <c r="H342" i="2"/>
  <c r="H341" i="2"/>
  <c r="H340" i="2"/>
  <c r="H160" i="2"/>
  <c r="H159" i="2"/>
  <c r="H158" i="2"/>
  <c r="H157" i="2"/>
  <c r="H156" i="2"/>
  <c r="H155" i="2"/>
  <c r="H154" i="2"/>
  <c r="H153" i="2"/>
  <c r="H152" i="2"/>
  <c r="H151" i="2"/>
  <c r="H145" i="2"/>
  <c r="H144" i="2"/>
  <c r="H143" i="2"/>
  <c r="H136" i="2"/>
  <c r="H135" i="2"/>
  <c r="H134" i="2"/>
  <c r="H128" i="2"/>
  <c r="H127" i="2"/>
  <c r="H126" i="2"/>
  <c r="H120" i="2"/>
  <c r="H119" i="2"/>
  <c r="H118" i="2"/>
  <c r="H112" i="2"/>
  <c r="H111" i="2"/>
  <c r="H110" i="2"/>
  <c r="H103" i="2"/>
  <c r="H102" i="2"/>
  <c r="H95" i="2"/>
  <c r="H94" i="2"/>
  <c r="H93" i="2"/>
  <c r="H88" i="2"/>
  <c r="H87" i="2"/>
  <c r="H86" i="2"/>
  <c r="H50" i="2"/>
  <c r="H49" i="2"/>
  <c r="H48" i="2"/>
  <c r="H47" i="2"/>
  <c r="H46" i="2"/>
  <c r="H45" i="2"/>
  <c r="H44" i="2"/>
  <c r="H43" i="2"/>
  <c r="H42" i="2"/>
  <c r="H35" i="2"/>
  <c r="H36" i="2" s="1"/>
  <c r="H33" i="2"/>
  <c r="H27" i="2"/>
  <c r="H26" i="2"/>
  <c r="H25" i="2"/>
  <c r="H19" i="2"/>
  <c r="H18" i="2"/>
  <c r="H13" i="2"/>
  <c r="F12" i="2"/>
  <c r="H12" i="2" s="1"/>
  <c r="B6" i="2"/>
  <c r="B5" i="2"/>
  <c r="M31" i="1"/>
  <c r="P11" i="1"/>
  <c r="H371" i="2" l="1"/>
  <c r="H361" i="2"/>
  <c r="H388" i="2"/>
  <c r="H380" i="2"/>
  <c r="O29" i="1"/>
  <c r="P29" i="1" s="1"/>
  <c r="O51" i="1"/>
  <c r="P51" i="1" s="1"/>
  <c r="O52" i="1"/>
  <c r="P52" i="1" s="1"/>
  <c r="O53" i="1"/>
  <c r="P53" i="1" s="1"/>
  <c r="H113" i="2"/>
  <c r="H104" i="2"/>
  <c r="H14" i="2"/>
  <c r="R127" i="1"/>
  <c r="C21" i="4" s="1"/>
  <c r="R119" i="1"/>
  <c r="C20" i="4" s="1"/>
  <c r="R193" i="1"/>
  <c r="C24" i="4" s="1"/>
  <c r="Q24" i="4" s="1"/>
  <c r="H28" i="2"/>
  <c r="H96" i="2"/>
  <c r="H146" i="2"/>
  <c r="H51" i="2"/>
  <c r="H129" i="2"/>
  <c r="H20" i="2"/>
  <c r="H89" i="2"/>
  <c r="H121" i="2"/>
  <c r="H137" i="2"/>
  <c r="H161" i="2"/>
  <c r="H344" i="2"/>
  <c r="H398" i="2"/>
  <c r="O20" i="4" l="1"/>
  <c r="G20" i="4"/>
  <c r="K20" i="4"/>
  <c r="M20" i="4"/>
  <c r="Q20" i="4"/>
  <c r="I20" i="4"/>
  <c r="O21" i="4"/>
  <c r="M21" i="4"/>
  <c r="K21" i="4"/>
  <c r="I21" i="4"/>
  <c r="G21" i="4"/>
  <c r="Q21" i="4"/>
  <c r="O9" i="1"/>
  <c r="P9" i="1" s="1"/>
  <c r="O55" i="1"/>
  <c r="P55" i="1" s="1"/>
  <c r="O56" i="1"/>
  <c r="P56" i="1" s="1"/>
  <c r="O59" i="1"/>
  <c r="P59" i="1" s="1"/>
  <c r="O60" i="1"/>
  <c r="P60" i="1" s="1"/>
  <c r="O57" i="1"/>
  <c r="P57" i="1" s="1"/>
  <c r="O58" i="1"/>
  <c r="P58" i="1" s="1"/>
  <c r="O233" i="1"/>
  <c r="P233" i="1" s="1"/>
  <c r="O54" i="1"/>
  <c r="P54" i="1" s="1"/>
  <c r="O160" i="1"/>
  <c r="P160" i="1" s="1"/>
  <c r="O170" i="1"/>
  <c r="P170" i="1" s="1"/>
  <c r="O147" i="1"/>
  <c r="P147" i="1" s="1"/>
  <c r="O148" i="1"/>
  <c r="P148" i="1" s="1"/>
  <c r="O165" i="1"/>
  <c r="P165" i="1" s="1"/>
  <c r="O164" i="1"/>
  <c r="P164" i="1" s="1"/>
  <c r="R234" i="1"/>
  <c r="C27" i="4" s="1"/>
  <c r="R24" i="1"/>
  <c r="C13" i="4" s="1"/>
  <c r="R43" i="1"/>
  <c r="C15" i="4" s="1"/>
  <c r="O167" i="1"/>
  <c r="P167" i="1" s="1"/>
  <c r="O168" i="1"/>
  <c r="P168" i="1" s="1"/>
  <c r="O32" i="1"/>
  <c r="O14" i="1"/>
  <c r="P14" i="1" s="1"/>
  <c r="O63" i="1"/>
  <c r="O13" i="1"/>
  <c r="P13" i="1" s="1"/>
  <c r="R81" i="1"/>
  <c r="C19" i="4" s="1"/>
  <c r="G27" i="4" l="1"/>
  <c r="Q27" i="4"/>
  <c r="E27" i="4"/>
  <c r="O27" i="4"/>
  <c r="M27" i="4"/>
  <c r="K27" i="4"/>
  <c r="I27" i="4"/>
  <c r="Q15" i="4"/>
  <c r="M15" i="4"/>
  <c r="I15" i="4"/>
  <c r="O15" i="4"/>
  <c r="K15" i="4"/>
  <c r="G15" i="4"/>
  <c r="M13" i="4"/>
  <c r="G13" i="4"/>
  <c r="O13" i="4"/>
  <c r="I13" i="4"/>
  <c r="Q13" i="4"/>
  <c r="K13" i="4"/>
  <c r="Q19" i="4"/>
  <c r="K19" i="4"/>
  <c r="O19" i="4"/>
  <c r="I19" i="4"/>
  <c r="M19" i="4"/>
  <c r="G19" i="4"/>
  <c r="P50" i="1"/>
  <c r="R50" i="1" s="1"/>
  <c r="C16" i="4" s="1"/>
  <c r="P12" i="1"/>
  <c r="P146" i="1"/>
  <c r="R146" i="1" s="1"/>
  <c r="C22" i="4" s="1"/>
  <c r="P8" i="1"/>
  <c r="P231" i="1"/>
  <c r="R231" i="1" s="1"/>
  <c r="C26" i="4" s="1"/>
  <c r="P159" i="1"/>
  <c r="R159" i="1" s="1"/>
  <c r="C23" i="4" s="1"/>
  <c r="P32" i="1"/>
  <c r="P28" i="1" s="1"/>
  <c r="P63" i="1"/>
  <c r="P62" i="1" s="1"/>
  <c r="Q23" i="4" l="1"/>
  <c r="I23" i="4"/>
  <c r="M23" i="4"/>
  <c r="O23" i="4"/>
  <c r="K23" i="4"/>
  <c r="G23" i="4"/>
  <c r="O22" i="4"/>
  <c r="I22" i="4"/>
  <c r="Q22" i="4"/>
  <c r="M22" i="4"/>
  <c r="G22" i="4"/>
  <c r="K22" i="4"/>
  <c r="K16" i="4"/>
  <c r="M16" i="4"/>
  <c r="O16" i="4"/>
  <c r="Q16" i="4"/>
  <c r="I16" i="4"/>
  <c r="G16" i="4"/>
  <c r="M26" i="4"/>
  <c r="G26" i="4"/>
  <c r="Q26" i="4"/>
  <c r="K26" i="4"/>
  <c r="O26" i="4"/>
  <c r="I26" i="4"/>
  <c r="R8" i="1"/>
  <c r="C11" i="4" s="1"/>
  <c r="P61" i="1"/>
  <c r="P245" i="1" s="1"/>
  <c r="R62" i="1"/>
  <c r="C18" i="4" s="1"/>
  <c r="R28" i="1"/>
  <c r="C14" i="4" s="1"/>
  <c r="R12" i="1"/>
  <c r="C12" i="4" s="1"/>
  <c r="Q18" i="4" l="1"/>
  <c r="M18" i="4"/>
  <c r="I18" i="4"/>
  <c r="O18" i="4"/>
  <c r="K18" i="4"/>
  <c r="G18" i="4"/>
  <c r="Q14" i="4"/>
  <c r="O14" i="4"/>
  <c r="M14" i="4"/>
  <c r="K14" i="4"/>
  <c r="I14" i="4"/>
  <c r="G14" i="4"/>
  <c r="I12" i="4"/>
  <c r="G12" i="4"/>
  <c r="Q12" i="4"/>
  <c r="O12" i="4"/>
  <c r="M12" i="4"/>
  <c r="K12" i="4"/>
  <c r="C28" i="4"/>
  <c r="C30" i="4" s="1"/>
  <c r="D25" i="4" s="1"/>
  <c r="K11" i="4"/>
  <c r="I11" i="4"/>
  <c r="G11" i="4"/>
  <c r="Q11" i="4"/>
  <c r="Q28" i="4" s="1"/>
  <c r="O11" i="4"/>
  <c r="M11" i="4"/>
  <c r="R235" i="1"/>
  <c r="P246" i="1"/>
  <c r="P247" i="1" s="1"/>
  <c r="O28" i="4" l="1"/>
  <c r="G28" i="4"/>
  <c r="I28" i="4"/>
  <c r="K28" i="4"/>
  <c r="M28" i="4"/>
  <c r="D16" i="4"/>
  <c r="D13" i="4"/>
  <c r="D20" i="4"/>
  <c r="D11" i="4"/>
  <c r="D14" i="4"/>
  <c r="D27" i="4"/>
  <c r="D15" i="4"/>
  <c r="D23" i="4"/>
  <c r="D21" i="4"/>
  <c r="D24" i="4"/>
  <c r="D22" i="4"/>
  <c r="D12" i="4"/>
  <c r="D19" i="4"/>
  <c r="D18" i="4"/>
  <c r="D26" i="4"/>
  <c r="D28" i="4" l="1"/>
  <c r="D30" i="4" s="1"/>
  <c r="E14" i="4"/>
  <c r="E24" i="4"/>
  <c r="E18" i="4"/>
  <c r="E12" i="4"/>
  <c r="E23" i="4"/>
  <c r="E20" i="4"/>
  <c r="E16" i="4"/>
  <c r="E26" i="4"/>
  <c r="E13" i="4"/>
  <c r="E21" i="4"/>
  <c r="E15" i="4"/>
  <c r="E11" i="4"/>
  <c r="E25" i="4"/>
  <c r="E22" i="4"/>
  <c r="E19" i="4"/>
  <c r="E28" i="4" l="1"/>
  <c r="F31" i="4" s="1"/>
  <c r="E31" i="4" l="1"/>
  <c r="G31" i="4" s="1"/>
  <c r="I31" i="4" s="1"/>
  <c r="H31" i="4" l="1"/>
  <c r="J31" i="4"/>
  <c r="K31" i="4"/>
  <c r="M31" i="4" l="1"/>
  <c r="L31" i="4"/>
  <c r="O31" i="4" l="1"/>
  <c r="N31" i="4"/>
  <c r="Q31" i="4" l="1"/>
  <c r="R31" i="4" s="1"/>
  <c r="P31" i="4"/>
</calcChain>
</file>

<file path=xl/sharedStrings.xml><?xml version="1.0" encoding="utf-8"?>
<sst xmlns="http://schemas.openxmlformats.org/spreadsheetml/2006/main" count="2417" uniqueCount="883">
  <si>
    <t>OBRA</t>
  </si>
  <si>
    <t xml:space="preserve"> EDIFICIO  SEDE DA RECEITA FEDERAL DO BRASIL-4ª RF- SERVIÇOS DE  SEGURANÇA CONTRA INCÊNDIO  DO TERREO AO 6º ANDAR</t>
  </si>
  <si>
    <r>
      <rPr>
        <b/>
        <sz val="8"/>
        <color rgb="FF000000"/>
        <rFont val="Arial1"/>
        <charset val="1"/>
      </rPr>
      <t>Base: SINAPI-PE / Ref</t>
    </r>
    <r>
      <rPr>
        <b/>
        <sz val="8"/>
        <color rgb="FFFF3333"/>
        <rFont val="Arial1"/>
        <charset val="1"/>
      </rPr>
      <t xml:space="preserve"> 06/2022 </t>
    </r>
    <r>
      <rPr>
        <b/>
        <sz val="8"/>
        <color rgb="FF000000"/>
        <rFont val="Arial1"/>
        <charset val="1"/>
      </rPr>
      <t xml:space="preserve">– COM DESONERAÇÃO(PUBLICADA EM </t>
    </r>
    <r>
      <rPr>
        <b/>
        <sz val="8"/>
        <color rgb="FFFF3333"/>
        <rFont val="Arial1"/>
        <charset val="1"/>
      </rPr>
      <t>13/07/2022</t>
    </r>
    <r>
      <rPr>
        <b/>
        <sz val="8"/>
        <color rgb="FF000000"/>
        <rFont val="Arial1"/>
        <charset val="1"/>
      </rPr>
      <t>)</t>
    </r>
  </si>
  <si>
    <t>LOCAL</t>
  </si>
  <si>
    <t>AV. ALFREDO LISBOA, 1152 -RECIFE ANTIGO-RECIFE/PE-CEP: 50.030-150</t>
  </si>
  <si>
    <t>Prazo de execução  dos serviços (dias):</t>
  </si>
  <si>
    <t xml:space="preserve"> PLANILHA ORÇAMENTÁRIA  </t>
  </si>
  <si>
    <t>ITEM</t>
  </si>
  <si>
    <t>FONTE</t>
  </si>
  <si>
    <t>CÓDIGO</t>
  </si>
  <si>
    <t>DESCRIÇÃO DOS SERVIÇOS</t>
  </si>
  <si>
    <t>UNID.</t>
  </si>
  <si>
    <t>QUANT.  TERREO</t>
  </si>
  <si>
    <t>QUANT.  1º andar</t>
  </si>
  <si>
    <t>QUANT.  2º andar</t>
  </si>
  <si>
    <t>QUANT.   3º andar</t>
  </si>
  <si>
    <t>QUANT.   4º andar</t>
  </si>
  <si>
    <t>QUANT 5º andar</t>
  </si>
  <si>
    <t>QUANT.   6º andar</t>
  </si>
  <si>
    <t>QUANT.   7º andar- CASA DE MAQUINA e oficna manutenção</t>
  </si>
  <si>
    <t>QUANT.</t>
  </si>
  <si>
    <t>CUSTO UNITÁRIO</t>
  </si>
  <si>
    <t>CUSTO TOTAL</t>
  </si>
  <si>
    <t>1.0</t>
  </si>
  <si>
    <t>SERVIÇOS PRELIMINARES</t>
  </si>
  <si>
    <t>1.1</t>
  </si>
  <si>
    <t>COMPOSIÇÃO</t>
  </si>
  <si>
    <t>001</t>
  </si>
  <si>
    <t>MOBILIZAÇÃO</t>
  </si>
  <si>
    <t>und</t>
  </si>
  <si>
    <t>1.2</t>
  </si>
  <si>
    <t>COMPOISÇÃO</t>
  </si>
  <si>
    <t>55</t>
  </si>
  <si>
    <t>LOCAÇÃO DE ANDAIMES</t>
  </si>
  <si>
    <t>MÊS</t>
  </si>
  <si>
    <t>1.3</t>
  </si>
  <si>
    <t>SINAPI</t>
  </si>
  <si>
    <t>4813</t>
  </si>
  <si>
    <t>PLACA DA OBRA</t>
  </si>
  <si>
    <t>m2</t>
  </si>
  <si>
    <t>2.0</t>
  </si>
  <si>
    <t>REMOÇÕES E DEMOLIÇÕES</t>
  </si>
  <si>
    <t>2.1</t>
  </si>
  <si>
    <t>002</t>
  </si>
  <si>
    <r>
      <rPr>
        <sz val="8"/>
        <color rgb="FF000000"/>
        <rFont val="Arial"/>
        <family val="2"/>
        <charset val="1"/>
      </rPr>
      <t xml:space="preserve">RETIRADA DO FORRO DE FIBRA MINERAL, MODULOS 1250X625, </t>
    </r>
    <r>
      <rPr>
        <b/>
        <sz val="8"/>
        <color rgb="FF000000"/>
        <rFont val="Arial"/>
        <family val="2"/>
      </rPr>
      <t>COM REAPROVEITAMENTO</t>
    </r>
    <r>
      <rPr>
        <sz val="8"/>
        <color rgb="FF000000"/>
        <rFont val="Arial"/>
        <family val="2"/>
        <charset val="1"/>
      </rPr>
      <t>.</t>
    </r>
  </si>
  <si>
    <t>2.2</t>
  </si>
  <si>
    <t>003</t>
  </si>
  <si>
    <r>
      <rPr>
        <sz val="8"/>
        <color rgb="FF000000"/>
        <rFont val="Arial"/>
        <family val="2"/>
        <charset val="1"/>
      </rPr>
      <t>REMOÇÃO DE LUMINÁRIAS,</t>
    </r>
    <r>
      <rPr>
        <b/>
        <sz val="8"/>
        <color rgb="FF000000"/>
        <rFont val="Arial"/>
        <family val="2"/>
      </rPr>
      <t xml:space="preserve"> COM REAPROVEITAMENTO.</t>
    </r>
  </si>
  <si>
    <t>2.3</t>
  </si>
  <si>
    <t>97641</t>
  </si>
  <si>
    <t>REMOÇÃO DE FORRO DE GESSO, DE FORMA MANUAL, SEM REAPROVEITAMENTO</t>
  </si>
  <si>
    <t>m²</t>
  </si>
  <si>
    <t>2.4</t>
  </si>
  <si>
    <t>97633</t>
  </si>
  <si>
    <t>DEMOLIÇÃO DE REVESTIMENTO CERÂMICO, DE FORMA MANUAL, SEM REAPROVEITAMENTO</t>
  </si>
  <si>
    <t>M2</t>
  </si>
  <si>
    <t>2.5</t>
  </si>
  <si>
    <t>DEMOLIÇÃO DE REVESTIMENTO DE PISO EM GRANITO DE FORMA MANUAL, SEM REAPROVEITAMENTO</t>
  </si>
  <si>
    <t>2.6</t>
  </si>
  <si>
    <t>90447</t>
  </si>
  <si>
    <t>RASGO EM ALVENARIA PARA ELETRODUTOS COM DIAMETROS MENORES OU IGUAIS A 40 MM. AF_05/2015</t>
  </si>
  <si>
    <t>m</t>
  </si>
  <si>
    <t>2.7</t>
  </si>
  <si>
    <t>97622</t>
  </si>
  <si>
    <t>DEMOLIÇÃO DE ALVENARIA DE BLOCO FURADO, DE FORMA MANUAL, SEM REAPROVEITAMENTO. AF_12/2017</t>
  </si>
  <si>
    <t>M3</t>
  </si>
  <si>
    <t>2.8</t>
  </si>
  <si>
    <t>97662</t>
  </si>
  <si>
    <t xml:space="preserve"> REMOÇÃO DE TUBULAÇÕES DE INCÊNDIO (TUBOS E CONEXÕES), DE FORMA MANUAL, SEM REAPROVEITAMENTO. AF_12/2017</t>
  </si>
  <si>
    <t>M</t>
  </si>
  <si>
    <t>2.9</t>
  </si>
  <si>
    <t>DEMOLIÇÃO DE CALÇADA EM GRANILITE(ENTRADA DO PREDIO</t>
  </si>
  <si>
    <t>2.10</t>
  </si>
  <si>
    <t>DEMOLIÇÃO DE CALÇADA CIMENTADO</t>
  </si>
  <si>
    <t>2.11</t>
  </si>
  <si>
    <t>COTAÇÃO</t>
  </si>
  <si>
    <t>1</t>
  </si>
  <si>
    <t>REMOÇÃO DE ENTULHO EM CAÇAMBA ESTACIONARIA ( 5M3, ABERTA), COLETA  COM  DESTINAÇÃO FINAL  DE ENTULHO CERTIFICADA</t>
  </si>
  <si>
    <t>3.0</t>
  </si>
  <si>
    <t>PAREDES</t>
  </si>
  <si>
    <t>3.1</t>
  </si>
  <si>
    <t>103325</t>
  </si>
  <si>
    <t>ALVENARIA DE VEDAÇÃO DE BLOCOS CERÂMICOS FURADOS NA VERTICAL DE 14X19X 39 CM (ESPESSURA 14 CM) E ARGAMASSA DE ASSENTAMENTO COM PREPARO MANUAL. AF_12/2021</t>
  </si>
  <si>
    <t>3.2</t>
  </si>
  <si>
    <t>87871</t>
  </si>
  <si>
    <t xml:space="preserve"> CHAPISCO APLICADO SOMENTE EM ESTRUTURAS DE CONCRETO EM ALVENARIAS INTERNAS, COM DESEMPENADEIRA DENTADA. ARGAMASSA INDUSTRIALIZADA COM PREPAR O MANUAL. AF_06/2014</t>
  </si>
  <si>
    <t>3.3</t>
  </si>
  <si>
    <t>87543</t>
  </si>
  <si>
    <t>MASSA ÚNICA, PARA RECEBIMENTO DE PINTURA OU CERÂMICA, ARGAMASSA INDUSTRIALIZADA, PREPARO MECÂNICO, APLICADO COM EQUIPAMENTO DE MISTURA E PROJEÇÃO DE 1,5 M3/H EM FACES INTERNAS DE PAREDES, ESPESSURA DE 5MM, SEMEXECUÇÃO DE TALISCAS. AF_06/2014</t>
  </si>
  <si>
    <t>4.0</t>
  </si>
  <si>
    <t>REVESTIMENTOS E FORRO</t>
  </si>
  <si>
    <t>4.1</t>
  </si>
  <si>
    <t>004</t>
  </si>
  <si>
    <t>RECOLOCAÇÃO DE FORRO DE FIBRA MINERAL, MÓDULOS 1250X625, COM  REAPROVEITAMENTO.</t>
  </si>
  <si>
    <t>4.2</t>
  </si>
  <si>
    <t>2</t>
  </si>
  <si>
    <r>
      <rPr>
        <sz val="8"/>
        <color rgb="FF000000"/>
        <rFont val="Arial1"/>
        <charset val="1"/>
      </rPr>
      <t xml:space="preserve">FORNECIMENTO DE </t>
    </r>
    <r>
      <rPr>
        <sz val="8"/>
        <color rgb="FF0000FF"/>
        <rFont val="Arial1"/>
        <charset val="1"/>
      </rPr>
      <t>PLACA DE FORR</t>
    </r>
    <r>
      <rPr>
        <sz val="8"/>
        <color rgb="FF000000"/>
        <rFont val="Arial1"/>
        <charset val="1"/>
      </rPr>
      <t xml:space="preserve">O EM FIBRA MINERAL MODULO 1250x625 mm, ESPESSURA 15mm, COEFICIENTE DE </t>
    </r>
    <r>
      <rPr>
        <b/>
        <sz val="8"/>
        <color rgb="FF000000"/>
        <rFont val="Arial1"/>
        <charset val="1"/>
      </rPr>
      <t>ABSORÇÃO 0,6</t>
    </r>
    <r>
      <rPr>
        <sz val="8"/>
        <color rgb="FF000000"/>
        <rFont val="Arial1"/>
        <charset val="1"/>
      </rPr>
      <t xml:space="preserve"> OU SUPERIOR, CLASSE A, BORDA RETANGULAR, FABRICAÇÃO AMF MODELO THERMATEX STAR OU SIMILAR TÉCNICO.</t>
    </r>
  </si>
  <si>
    <t>4.3</t>
  </si>
  <si>
    <r>
      <rPr>
        <sz val="8"/>
        <color rgb="FF000000"/>
        <rFont val="Arial"/>
        <family val="2"/>
        <charset val="1"/>
      </rPr>
      <t xml:space="preserve">FORNECIMENTO E INSTALAÇÃO DE </t>
    </r>
    <r>
      <rPr>
        <sz val="8"/>
        <color rgb="FF3333FF"/>
        <rFont val="Arial"/>
        <family val="2"/>
      </rPr>
      <t>FORRO EM FIBRA</t>
    </r>
    <r>
      <rPr>
        <sz val="8"/>
        <color rgb="FF000000"/>
        <rFont val="Arial"/>
        <family val="2"/>
        <charset val="1"/>
      </rPr>
      <t xml:space="preserve"> MINERAL MODULO 1250x625 mm, ESPESSURA 15mm, COEFICIENTE DE ABSORÇÃO 0,6 OU SUPERIOR, CLASSE A, BORDA RETANGULAR, SUSTENTADO COM PERFIL CLICADO E CANTONEIRA, FABRICAÇÃO AMF MODELO THERMATEX STAR OU SIMILAR TÉCNICO, INCLUSIVE FIXAÇÃO PARA LUM</t>
    </r>
  </si>
  <si>
    <t>4.4</t>
  </si>
  <si>
    <t>005</t>
  </si>
  <si>
    <r>
      <rPr>
        <sz val="8"/>
        <color rgb="FF000000"/>
        <rFont val="Arial"/>
        <family val="2"/>
        <charset val="1"/>
      </rPr>
      <t xml:space="preserve">ALÇAPÃO PARA FORRO DE GESSO TAMANHO </t>
    </r>
    <r>
      <rPr>
        <b/>
        <sz val="8"/>
        <color rgb="FF3333FF"/>
        <rFont val="Arial"/>
        <family val="2"/>
      </rPr>
      <t xml:space="preserve">60X60 </t>
    </r>
    <r>
      <rPr>
        <sz val="8"/>
        <color rgb="FF000000"/>
        <rFont val="Arial"/>
        <family val="2"/>
        <charset val="1"/>
      </rPr>
      <t>CM COM ACABAMENTO EM PERFIL DE ALUMINIO</t>
    </r>
  </si>
  <si>
    <t>UNID</t>
  </si>
  <si>
    <t>4.5</t>
  </si>
  <si>
    <t>96114</t>
  </si>
  <si>
    <t xml:space="preserve"> FORRO EM DRYWALL, PARA AMBIENTES COMERCIAIS, INCLUSIVE ESTRUTURA DE FIXAÇÃO. AF_05/2017_P</t>
  </si>
  <si>
    <t>4.6</t>
  </si>
  <si>
    <t>sinapi</t>
  </si>
  <si>
    <t>96113</t>
  </si>
  <si>
    <t>FORNECIMENTO INSTALAÇÃO DE RECOMPOSIÇÃO DE  FORRO EM  GESSO COMUM</t>
  </si>
  <si>
    <t>4.7</t>
  </si>
  <si>
    <r>
      <rPr>
        <sz val="8"/>
        <color rgb="FF000000"/>
        <rFont val="Arial"/>
        <family val="2"/>
        <charset val="1"/>
      </rPr>
      <t xml:space="preserve">FORNECIMENTO INSTALAÇÃO DE </t>
    </r>
    <r>
      <rPr>
        <b/>
        <sz val="8"/>
        <color rgb="FF000000"/>
        <rFont val="Arial"/>
        <family val="2"/>
        <charset val="1"/>
      </rPr>
      <t>FORRO</t>
    </r>
    <r>
      <rPr>
        <sz val="8"/>
        <color rgb="FF000000"/>
        <rFont val="Arial"/>
        <family val="2"/>
        <charset val="1"/>
      </rPr>
      <t xml:space="preserve"> EM  GESSO COMUM</t>
    </r>
  </si>
  <si>
    <t>4.8</t>
  </si>
  <si>
    <t>96120</t>
  </si>
  <si>
    <t>FORNECIMENTO INSTALAÇÃO DE  FRISO DE BORDA 3CM EM GESSO COMUM</t>
  </si>
  <si>
    <t>4.9</t>
  </si>
  <si>
    <t>101750</t>
  </si>
  <si>
    <t>RECOMPOSIÇÃO DE PISO CIMENTADO</t>
  </si>
  <si>
    <t>4.10</t>
  </si>
  <si>
    <t>104162</t>
  </si>
  <si>
    <t>RECOMPOSIÇÃO DE PISO EM GRANILITE</t>
  </si>
  <si>
    <t>4.11</t>
  </si>
  <si>
    <t>98671</t>
  </si>
  <si>
    <t>RECOMPOSIÇÃO DE PISO EM GRANITO BRANCO DALLAS</t>
  </si>
  <si>
    <t>4.12</t>
  </si>
  <si>
    <t>98685</t>
  </si>
  <si>
    <t>RECOMPOSIÇÃO RODAPE  GRANITO</t>
  </si>
  <si>
    <t>4.13</t>
  </si>
  <si>
    <t>98689</t>
  </si>
  <si>
    <t>SOLEIRA GRANITO</t>
  </si>
  <si>
    <t>4.14</t>
  </si>
  <si>
    <t>101092</t>
  </si>
  <si>
    <t>RECOMPOSIÇÃO DE PISO EM GRANITO EXTERNO</t>
  </si>
  <si>
    <t>5.0</t>
  </si>
  <si>
    <t>PINTURA</t>
  </si>
  <si>
    <t>5.1</t>
  </si>
  <si>
    <t>88484</t>
  </si>
  <si>
    <r>
      <rPr>
        <sz val="8"/>
        <color rgb="FF000000"/>
        <rFont val="Arial"/>
        <family val="2"/>
        <charset val="1"/>
      </rPr>
      <t xml:space="preserve">APLICAÇÃO DE FUNDO SELADOR LÁTEX PVA EM </t>
    </r>
    <r>
      <rPr>
        <b/>
        <sz val="8"/>
        <color rgb="FF000000"/>
        <rFont val="Arial"/>
        <family val="2"/>
        <charset val="1"/>
      </rPr>
      <t>TETO</t>
    </r>
    <r>
      <rPr>
        <sz val="8"/>
        <color rgb="FF000000"/>
        <rFont val="Arial"/>
        <family val="2"/>
        <charset val="1"/>
      </rPr>
      <t>, UMA DEMÃO. AF_06/2014</t>
    </r>
  </si>
  <si>
    <t>5.2</t>
  </si>
  <si>
    <t>88494</t>
  </si>
  <si>
    <r>
      <rPr>
        <sz val="8"/>
        <color rgb="FF000000"/>
        <rFont val="Arial"/>
        <family val="2"/>
        <charset val="1"/>
      </rPr>
      <t xml:space="preserve">APLICAÇÃO E LIXAMENTO DE MASSA LÁTEX EM </t>
    </r>
    <r>
      <rPr>
        <b/>
        <sz val="8"/>
        <color rgb="FF000000"/>
        <rFont val="Arial"/>
        <family val="2"/>
        <charset val="1"/>
      </rPr>
      <t>TETO</t>
    </r>
    <r>
      <rPr>
        <sz val="8"/>
        <color rgb="FF000000"/>
        <rFont val="Arial"/>
        <family val="2"/>
        <charset val="1"/>
      </rPr>
      <t>, UMA DEMÃO. AF_06/2014</t>
    </r>
  </si>
  <si>
    <t>5.3</t>
  </si>
  <si>
    <t>88488</t>
  </si>
  <si>
    <r>
      <rPr>
        <sz val="8"/>
        <color rgb="FF000000"/>
        <rFont val="Arial"/>
        <family val="2"/>
        <charset val="1"/>
      </rPr>
      <t>APLICAÇÃO MANUAL DE PINTURA COM TINTA LÁTEX PVA EM</t>
    </r>
    <r>
      <rPr>
        <b/>
        <sz val="8"/>
        <color rgb="FF000000"/>
        <rFont val="Arial"/>
        <family val="2"/>
        <charset val="1"/>
      </rPr>
      <t xml:space="preserve"> TETO</t>
    </r>
    <r>
      <rPr>
        <sz val="8"/>
        <color rgb="FF000000"/>
        <rFont val="Arial"/>
        <family val="2"/>
        <charset val="1"/>
      </rPr>
      <t>, DUAS DEMÃOS. AF 06/2014</t>
    </r>
  </si>
  <si>
    <t>5.4</t>
  </si>
  <si>
    <t>88485</t>
  </si>
  <si>
    <t>APLICAÇÃO DE FUNDO SELADOR ACRÍLICO EM PAREDES, UMA DEMÃO. AF_06/2014</t>
  </si>
  <si>
    <t>5.5</t>
  </si>
  <si>
    <t>96129</t>
  </si>
  <si>
    <t>APLICAÇÃO MANUAL DE MASSA ACRÍLICA EM SUPERFÍCIES INTERNAS,UMA DEMÃO. AF_05/2017</t>
  </si>
  <si>
    <t>5.6</t>
  </si>
  <si>
    <t>95625</t>
  </si>
  <si>
    <t>APLICAÇÃO MANUAL DE TINTA LÁTEX ACRÍLICA EM SUPERFÍCIES INTERNAS,DUAS DEMÃOS. AF_11/2016</t>
  </si>
  <si>
    <t>6.0</t>
  </si>
  <si>
    <t>INSTALAÇÕES ELÉTRICAS</t>
  </si>
  <si>
    <t>6.1</t>
  </si>
  <si>
    <t>006-A</t>
  </si>
  <si>
    <t xml:space="preserve"> PONTO DE ILUMINAÇÃO  INCLUINDO INTERRUPTOR SIMPLES, CAIXA ELÉTRICA, ELETRODUTO, CABO, RASGO, QUEBRA E CHUMBAMENTO </t>
  </si>
  <si>
    <t>6.2</t>
  </si>
  <si>
    <t>compoisção</t>
  </si>
  <si>
    <t>006-B</t>
  </si>
  <si>
    <t xml:space="preserve"> PONTO DE ILUMINAÇÃO PARA INTERLIGAR AS LUMINARIAS AOS PONTOS EXISTENTES COM TROCA DE INTERRUPTOR PARA 2 SESSÕES.</t>
  </si>
  <si>
    <t>unid</t>
  </si>
  <si>
    <t>6.3</t>
  </si>
  <si>
    <t>007</t>
  </si>
  <si>
    <t>RECOLOCAÇÃO  DE LUMINÁRIA DE EMBUTIR E  02 (duas) LÂMPADAS FLUORESCENTE TUBOLED -MODELO  T8 / 18W / 120 cm  CORPO EM CHAPA DE AÇO GALVANIZADO C/ PINTURA ELETROSTÁTICA EM PÓ DE POLIESTE EPÓXI;REFLETOR FACETADO EM ALUMINIO ANODIZADO DE ALTA PUR</t>
  </si>
  <si>
    <t>6.4</t>
  </si>
  <si>
    <t>008</t>
  </si>
  <si>
    <t>FORNECIMENTO E INSTALAÇÃO DE LUMINÁRIA DE EMBUTIR P/ 02 (duas) LÂMPADAS FLUORESCENTE TUBOLED -MODELO  T8 / 18W / 120 cm  CORPO EM CHAPA DE AÇO GALVANIZADO C/ PINTURA ELETROSTÁTICA EM PÓ DE POLIESTE EPÓXI;REFLETOR FACETADO EM ALUMINIO ANODIZADO DE ALTA PUR</t>
  </si>
  <si>
    <t>6.5</t>
  </si>
  <si>
    <t>009</t>
  </si>
  <si>
    <t>FORNECIMENTO E INSTALAÇÃO DE LÂMPADAS TUBOLED T8 DE 18W/120CM /220V,TEMPERATURA  6500K, ( as lampadas serão fornecidas pelo contrante)</t>
  </si>
  <si>
    <t>6.6</t>
  </si>
  <si>
    <t>010</t>
  </si>
  <si>
    <t xml:space="preserve">FORNECIMENTO E INSTALAÇÃO CONJUNTO DE ILUMINAÇÃO COMPOSTO:PERFIL DE EMBUTIR NO FRAME, BRANCO, FITA 12 V IP20 4.000K (M), FONTE 12 V COM JUNÇÃO PARA PERFIL EM  NO FRAME BR </t>
  </si>
  <si>
    <t>CONJUNTO</t>
  </si>
  <si>
    <t>6.7</t>
  </si>
  <si>
    <t>011</t>
  </si>
  <si>
    <t>FORNECIMENTO E INSTALAÇÃODE CONJUNTO DE ILUMINAÇÃO COMPOSTO DE :PERFIL NANO (BABY) DE EMBUTIR, BRANCO (5,50m); COM FITA LED DE 12V, 4000K (5,50m) E E FONTE DE ALIMENTAÇÃO TIPO SLIM, 12V, 72W, BIVOLT (1unid).</t>
  </si>
  <si>
    <t>6.8</t>
  </si>
  <si>
    <t>012</t>
  </si>
  <si>
    <t>FORNECIMENTO E INSTALAÇÃO:SPOT EMBUTIDO MR16, QUADRADO, RECUADO, BRANCO, COM SOQUETE; COM LÂMPADA LED - MR16, DE 4,8W A 7W, 4000K, BIVOLT.</t>
  </si>
  <si>
    <t>UN</t>
  </si>
  <si>
    <t>6.9</t>
  </si>
  <si>
    <t>013</t>
  </si>
  <si>
    <t>FORNECIMENTO E INSTALAÇÃO:SPOT EMBUTIDO AR-111, REDONDO, RECUADO, BRANCO; COM LÂMPADA AR-111, 2.700K, 13W, BIVOLT.</t>
  </si>
  <si>
    <t>6.10</t>
  </si>
  <si>
    <t>014</t>
  </si>
  <si>
    <t>FORNECIMENTO E INSTALAÇÃO:PAINEL EMBUTIDO RECUADO LED, 17X17cm, 12W, 4000K, BIVOLT</t>
  </si>
  <si>
    <t>7.0</t>
  </si>
  <si>
    <t>SEGURANÇA CONTRA  INCÊNDIO</t>
  </si>
  <si>
    <t>7.1</t>
  </si>
  <si>
    <t>HIDRANTE</t>
  </si>
  <si>
    <t>7.1.1</t>
  </si>
  <si>
    <t>016</t>
  </si>
  <si>
    <t>ABRIGO PARA HIDRANTE, 90x60X17CM, COM REGISTRO GLOBO ANGULAR 45 GRAUS 2 1/2", ADAPTADOR STORZ 2 1/2",2UNID MANGUEIRA DE INCÊNDIO 15M 2 1/2" E ESGUICHO EM LATÃO 2 1/2" - FORNECIMENTO E INSTALAÇÃO. AF_10/2020</t>
  </si>
  <si>
    <t>pç</t>
  </si>
  <si>
    <t>7.1.2</t>
  </si>
  <si>
    <t>103019</t>
  </si>
  <si>
    <r>
      <rPr>
        <sz val="8"/>
        <color rgb="FF00000A"/>
        <rFont val="Arial2"/>
        <charset val="1"/>
      </rPr>
      <t xml:space="preserve">REGISTRO GLOBO ANGULAR 45° ENGATE RÁPIDO D= </t>
    </r>
    <r>
      <rPr>
        <b/>
        <sz val="11"/>
        <color rgb="FF00000A"/>
        <rFont val="Arial1"/>
        <charset val="1"/>
      </rPr>
      <t xml:space="preserve">2 1/2" </t>
    </r>
    <r>
      <rPr>
        <sz val="8"/>
        <color rgb="FF00000A"/>
        <rFont val="Arial2"/>
        <charset val="1"/>
      </rPr>
      <t>PARA HIDRANTE (INCÊNDIO).FORNECIMENTO E INSTALAÇÃO</t>
    </r>
  </si>
  <si>
    <t>7.1.3</t>
  </si>
  <si>
    <t>20971</t>
  </si>
  <si>
    <t>TAMPÃO COM CORRENTE, EM LATÃO, ENGATE RÁPIDO 2 1/2", PARA INSTALAÇÃO PREDIAL DE COMBATE A INCÊNDIO- FORNECIMENTO E INSTALAÇÃO</t>
  </si>
  <si>
    <t>7.1.4</t>
  </si>
  <si>
    <t>92368</t>
  </si>
  <si>
    <t>TUBO ACO GALVANIZADO COM COSTURA, CLASSE MEDIA, DN 3", E = *4,05* MM, PESO *8,47* KG/M (NBR 5580).FORNECIMENTO E INSTALAÇÃO.</t>
  </si>
  <si>
    <t>7.1.5</t>
  </si>
  <si>
    <t>92358</t>
  </si>
  <si>
    <t>TÊ DE 3”- GALVANIZADO</t>
  </si>
  <si>
    <t>7.1.6</t>
  </si>
  <si>
    <t>46</t>
  </si>
  <si>
    <t>CURVA 90° FERRO GALVANIZADO D=3 "</t>
  </si>
  <si>
    <t>7.1.7</t>
  </si>
  <si>
    <t>UNIÃO DE 2.1/2”, ASSENTO BRONZE – GALVANIZADO.FORNECIMENTO E INSTALAÇÃO.</t>
  </si>
  <si>
    <t>7.1.8</t>
  </si>
  <si>
    <t>92913</t>
  </si>
  <si>
    <t>LUVA DE REDUÇÃO, EM FERRO GALVANIZADO,3" X 21/2", CONEXÃO ROSQUEADA, INSTALADO EM PRUMADAS - FORNECIMENTO E INSTALAÇÃO. AF_10/2020</t>
  </si>
  <si>
    <t>PÇ</t>
  </si>
  <si>
    <t>7.1.9</t>
  </si>
  <si>
    <t>101798</t>
  </si>
  <si>
    <t>TAMPA DE FERRO FUNDIDO (40X50CM) PARA RECALQUE-FORNECIMENTO E INSTALAÇÃO</t>
  </si>
  <si>
    <t>7.1.10</t>
  </si>
  <si>
    <t>COMPISOÇÃO</t>
  </si>
  <si>
    <t>017</t>
  </si>
  <si>
    <t>FORNECIMENTO E INSTALAÇÃO HIDRANTE DE RECALQUE</t>
  </si>
  <si>
    <t>7.1.11</t>
  </si>
  <si>
    <t>018</t>
  </si>
  <si>
    <t>FORNECIMENTO E INSTALAÇÃO CAIXA DE ALVENARIA- 0,30X0,40X0,60 M</t>
  </si>
  <si>
    <t>7.1.12</t>
  </si>
  <si>
    <t>00000118</t>
  </si>
  <si>
    <t xml:space="preserve"> PASTA VEDA JUNTAS/ROSCA, LATA DE *500*G (MASSA DOX PARA VEDAÇÃO)</t>
  </si>
  <si>
    <t>un</t>
  </si>
  <si>
    <t>7.1.13</t>
  </si>
  <si>
    <t>3148</t>
  </si>
  <si>
    <t>FITA VEDA ROSCA EM ROLOS DE 18 MM X 50 M (L X C)</t>
  </si>
  <si>
    <t>7.1.14</t>
  </si>
  <si>
    <t>FIO BAHIA</t>
  </si>
  <si>
    <t>7.1.15</t>
  </si>
  <si>
    <t>Sinapi</t>
  </si>
  <si>
    <t>PINTURA COM TINTA ALQUÍDICA DE ACABAMENTO (ESMALTE SINTÉTICO ACETINADO) APLICADA A ROLO OU PINCEL SOBRE SUPERFÍCIES METÁLICAS (EXCETO PERFIL) EXECUTADO EM OBRA (02 DEMÃOS). AF_01/202</t>
  </si>
  <si>
    <t>7.1.16</t>
  </si>
  <si>
    <t>PINTURA ANTICORROSIVA DE DUTO METÁLICO. AF_04/2018</t>
  </si>
  <si>
    <t>7.1.17</t>
  </si>
  <si>
    <t>FURO EM VIGA/LAJES  PARA PASSAGEM DE TUBULAÇÃO</t>
  </si>
  <si>
    <t>7.1.18</t>
  </si>
  <si>
    <t>ABERTURAS EM PAREDES PARA PASSAGEM DE TUBULAÇÃO</t>
  </si>
  <si>
    <t>7.2</t>
  </si>
  <si>
    <t>SISTEMA DE SPRINKLERS</t>
  </si>
  <si>
    <t>7.2.1</t>
  </si>
  <si>
    <t>94498</t>
  </si>
  <si>
    <r>
      <t xml:space="preserve">REGISTRO GAVETA D= </t>
    </r>
    <r>
      <rPr>
        <b/>
        <sz val="11"/>
        <color rgb="FF00000A"/>
        <rFont val="Arial1"/>
        <charset val="1"/>
      </rPr>
      <t>2"</t>
    </r>
    <r>
      <rPr>
        <sz val="8"/>
        <color rgb="FF00000A"/>
        <rFont val="Arial2"/>
        <charset val="1"/>
      </rPr>
      <t>.FORNECIMENTO E INSTALAÇÃO</t>
    </r>
  </si>
  <si>
    <t>7.2.2</t>
  </si>
  <si>
    <t>92366</t>
  </si>
  <si>
    <t>TUBO ACO GALVANIZADO COM COSTURA, CLASSE MEDIA, DN 2", E = *3,65* MM, PESO *5,10* KG/M (NBR 5580).FORNECIMENTO E INSTALAÇÃO.</t>
  </si>
  <si>
    <t>7.2.3</t>
  </si>
  <si>
    <t>92653</t>
  </si>
  <si>
    <t>TUBO ACO GALVANIZADO COM COSTURA, CLASSE MEDIA, DN 1.1/2", E = *3,25* MM, PESO *3,61* KG/M (NBR 5580).FORNECIMENTO E INSTALAÇÃO.</t>
  </si>
  <si>
    <t>7.2.4</t>
  </si>
  <si>
    <t>92652</t>
  </si>
  <si>
    <t>TUBO ACO GALVANIZADO COM COSTURA, CLASSE MEDIA, DN 1.1/4", E = *3,25* MM, PESO *3,14* KG/M (NBR 5580).FORNECIMENTO E INSTALAÇÃO.</t>
  </si>
  <si>
    <t>7.2.5</t>
  </si>
  <si>
    <t>20</t>
  </si>
  <si>
    <t>TUBO ACO GALVANIZADO COM COSTURA, CLASSE MEDIA, DN 1", E = 3,38 MM, PESO 2,50 KG/M (NBR 5580).FORNECIMENTO E INSTALAÇÃO.</t>
  </si>
  <si>
    <t>7.2.6</t>
  </si>
  <si>
    <t>92889</t>
  </si>
  <si>
    <t>UNIÃO DE 2”, COM ROSCA BSP, COM ASSENTO PLANO – GALVANIZADO.FORNECIMENTO E INSTALAÇÃO.</t>
  </si>
  <si>
    <t>7.2.7</t>
  </si>
  <si>
    <t>92894</t>
  </si>
  <si>
    <t>UNIÃO DE 1.1/2'', COM ROSCA BSP, COM ASSENTO PLANO – GALVANIZADO.FORNECIMENTO E INSTALAÇÃO.</t>
  </si>
  <si>
    <t>7.2.8</t>
  </si>
  <si>
    <t>92893</t>
  </si>
  <si>
    <t>UNIÃO DE 1.1/4”', COM ROSCA BSP, COM ASSENTO PLANO – GALVANIZADO.FORNECIMENTO E INSTALAÇÃO.</t>
  </si>
  <si>
    <t>7.2.9</t>
  </si>
  <si>
    <t>sinpi</t>
  </si>
  <si>
    <t>92892</t>
  </si>
  <si>
    <t>UNIÃO DE 1”, COM ROSCA BSP, COM ASSENTO PLANO – GALVANIZADO. FORNECIMENTO E INSTALAÇÃO.</t>
  </si>
  <si>
    <t>7.2.10</t>
  </si>
  <si>
    <t>52</t>
  </si>
  <si>
    <t>LUVA DE REDUÇÃO, EM FERRO GALVANIZADO,3" X 2", CONEXÃO ROSQUEADA, INSTALADO EM PRUMADAS - FORNECIMENTO E INSTALAÇÃO. AF_10/2020</t>
  </si>
  <si>
    <t>7.2.11</t>
  </si>
  <si>
    <t>92907</t>
  </si>
  <si>
    <t>LUVA DE REDUÇÃO, EM FERRO GALVANIZADO,2" X 11/2", CONEXÃO ROSQUEADA, INSTALADO EM PRUMADAS - FORNECIMENTO E INSTALAÇÃO. AF_10/2020</t>
  </si>
  <si>
    <t>7.2.12</t>
  </si>
  <si>
    <t>92928</t>
  </si>
  <si>
    <t>LUVA DE REDUÇÃO, EM FERRO GALVANIZADO,11/2" X 11/4", CONEXÃO ROSQUEADA, INSTALADO EM PRUMADAS - FORNECIMENTO E INSTALAÇÃO. AF_10/2020</t>
  </si>
  <si>
    <t>7.2.13</t>
  </si>
  <si>
    <t>92929</t>
  </si>
  <si>
    <t>LUVA DE REDUÇÃO, EM FERRO GALVANIZADO,11/2" X 1", CONEXÃO ROSQUEADA, INSTALADO EM PRUMADAS - FORNECIMENTO E INSTALAÇÃO. AF_10/2020</t>
  </si>
  <si>
    <t>7.2.14</t>
  </si>
  <si>
    <t>92925</t>
  </si>
  <si>
    <t>LUVA DE REDUÇÃO, EM FERRO GALVANIZADO,11/4" X 1", CONEXÃO ROSQUEADA, INSTALADO EM PRUMADAS - FORNECIMENTO E INSTALAÇÃO. AF_10/2020</t>
  </si>
  <si>
    <t>7.2.15</t>
  </si>
  <si>
    <t>92664</t>
  </si>
  <si>
    <t>LUVA DE FERRO GALVANIZADO, COM ROSCA BSP, DE 2"</t>
  </si>
  <si>
    <t>7.2.16</t>
  </si>
  <si>
    <t>92662</t>
  </si>
  <si>
    <t>LUVA DE FERRO GALVANIZADO, COM ROSCA BSP, DE 1 ½"</t>
  </si>
  <si>
    <t>7.2.17</t>
  </si>
  <si>
    <t>92660</t>
  </si>
  <si>
    <t>LUVA DE FERRO GALVANIZADO, COM ROSCA BSP, DE 1 ¼"</t>
  </si>
  <si>
    <t>7.2.18</t>
  </si>
  <si>
    <t>LUVA DE FERRO GALVANIZADO, COM ROSCA BSP, DE 1"</t>
  </si>
  <si>
    <t>7.2.19</t>
  </si>
  <si>
    <t>TÊ DE 2” - GALVANIZADO</t>
  </si>
  <si>
    <t>7.2.20</t>
  </si>
  <si>
    <t>TÊ DE 1.1/2”- GALVANIZADO</t>
  </si>
  <si>
    <t>7.2.21</t>
  </si>
  <si>
    <t>TÊ DE 1.1/4”- GALVANIZADO</t>
  </si>
  <si>
    <t>7.2.22</t>
  </si>
  <si>
    <t>TÊ DE 1” - GALVANIZADO</t>
  </si>
  <si>
    <t>7.2.23</t>
  </si>
  <si>
    <t>NIPLE DE FERRO GALVANIZADO, COM ROSCA BSP, DE 2"</t>
  </si>
  <si>
    <t>7.2.24</t>
  </si>
  <si>
    <t>NIPLE DE FERRO GALVANIZADO, COM ROSCA BSP, DE 1 ½"</t>
  </si>
  <si>
    <t>7.2.25</t>
  </si>
  <si>
    <t>NIPLE DE FERRO GALVANIZADO, COM ROSCA BSP, DE 1 ¼"</t>
  </si>
  <si>
    <t>7.2.26</t>
  </si>
  <si>
    <t>CURVA 90° FERRO GALVANIZADO D=2 "</t>
  </si>
  <si>
    <t>7.2.27</t>
  </si>
  <si>
    <t>CURVA 90° FERRO GALVANIZADO D=1 ½"</t>
  </si>
  <si>
    <t>7.2.28</t>
  </si>
  <si>
    <t>CURVA 90° FERRO GALVANIZADO D=1 1/ 4"</t>
  </si>
  <si>
    <t>7.2.29</t>
  </si>
  <si>
    <t>CURVA 90° FERRO GALVANIZADO D=1 "</t>
  </si>
  <si>
    <t>7.2.30</t>
  </si>
  <si>
    <t>SPRINKLER TIPO QUARTZOIDAL PARA TEMPERATURA DE 68ºC</t>
  </si>
  <si>
    <t>7.2.31</t>
  </si>
  <si>
    <t>BUJÃO GALV. 1"</t>
  </si>
  <si>
    <t>UND</t>
  </si>
  <si>
    <t>7.2.32</t>
  </si>
  <si>
    <t>7.2.33</t>
  </si>
  <si>
    <t>7.2.34</t>
  </si>
  <si>
    <t>7.2.35</t>
  </si>
  <si>
    <t>26</t>
  </si>
  <si>
    <t>FORNECIMENTO E INSTALAÇÃO DE SUPORTE PARA TUBULAÇÃO COMPOSTO DE:Tirantes em barra ferro galv. 3/8" c/ 80cm (vergalhão),</t>
  </si>
  <si>
    <t>7.2.36</t>
  </si>
  <si>
    <t>M²</t>
  </si>
  <si>
    <t>7.2.37</t>
  </si>
  <si>
    <t>7.3</t>
  </si>
  <si>
    <t>EXTINTORES E ACESSÓRIOS</t>
  </si>
  <si>
    <t>7.3.1</t>
  </si>
  <si>
    <r>
      <rPr>
        <sz val="11"/>
        <color rgb="FF00000A"/>
        <rFont val="Arial1"/>
        <charset val="1"/>
      </rPr>
      <t>EXTINTOR DE INCÊNDIO PORTÁTIL COM CARGA DE</t>
    </r>
    <r>
      <rPr>
        <b/>
        <sz val="11"/>
        <color rgb="FF00000A"/>
        <rFont val="Arial1"/>
        <charset val="1"/>
      </rPr>
      <t xml:space="preserve"> PQS DE 8 KG,</t>
    </r>
    <r>
      <rPr>
        <sz val="11"/>
        <color rgb="FF00000A"/>
        <rFont val="Arial1"/>
        <charset val="1"/>
      </rPr>
      <t xml:space="preserve"> CLASSE BC - FORNECIMENTO E INSTALAÇÃO. AF_10/2020_P</t>
    </r>
  </si>
  <si>
    <t>7.3.2</t>
  </si>
  <si>
    <r>
      <rPr>
        <sz val="11"/>
        <color rgb="FF00000A"/>
        <rFont val="Arial1"/>
        <charset val="1"/>
      </rPr>
      <t xml:space="preserve">EXTINTOR DE INCÊNDIO PORTÁTIL COM CARGA DE </t>
    </r>
    <r>
      <rPr>
        <b/>
        <sz val="11"/>
        <color rgb="FF00000A"/>
        <rFont val="Arial1"/>
        <charset val="1"/>
      </rPr>
      <t>CO2 DE 6 KG,</t>
    </r>
    <r>
      <rPr>
        <sz val="11"/>
        <color rgb="FF00000A"/>
        <rFont val="Arial1"/>
        <charset val="1"/>
      </rPr>
      <t xml:space="preserve"> CLASSE BC - FORNECIMENTO E INSTALAÇÃO. AF_10/2020_P</t>
    </r>
  </si>
  <si>
    <t>7.3.3</t>
  </si>
  <si>
    <t>EXTINTOR DE INCÊNDIO PORTÁTIL COM CARGA DE ÁGUA PRESSURIZADA DE 10 L, CLASSE A - FORNECIMENTO E INSTALAÇÃO. AF_10/2020_P</t>
  </si>
  <si>
    <t>7.3.4</t>
  </si>
  <si>
    <t>SUPORTE DE PISO- FORNECIMENTO E INSTALAÇÃO</t>
  </si>
  <si>
    <t>7.3.5</t>
  </si>
  <si>
    <t>PLACA DE IDENTIFICAÇÃO PARA EXTINTOR-FORNECIMENTO E INSTALAÇÃO</t>
  </si>
  <si>
    <t>7.3.6</t>
  </si>
  <si>
    <t>102520</t>
  </si>
  <si>
    <t>SINALIZAÇÃO DE PISO -100X100CM</t>
  </si>
  <si>
    <t>7.3.7</t>
  </si>
  <si>
    <t>53</t>
  </si>
  <si>
    <t>PLACA DE SINALIZACAO DE SEGURANCA CONTRA INCENDIO, FOTOLUMINESCENTE, QUADRADA, *14 X 14* CM, EM PVC *2* MM ANTI-CHAMAS (SIMBOLOS, CORES E PICTOGRAMAS CONFORME NBR 13434).FORNECIMENTO E INSTALAÇÃO</t>
  </si>
  <si>
    <t>7.4</t>
  </si>
  <si>
    <t>SISTEMA DE DETECÇÃO E ALARME</t>
  </si>
  <si>
    <t>7.4.1</t>
  </si>
  <si>
    <t>CENTRAL DE ALARME ENDEREÇÁVEL DE INCENDIO COM SISTEMA P/ ATÉ 250 DISPOSITIVOS, MARCA INTELBRAS OU EQUIVALENTE TÉCNICO, MODELO 250 C/ BATERIA DE 12V E 7A-FORNECIMENTO E INSTALAÇÃO</t>
  </si>
  <si>
    <t>7.4.2</t>
  </si>
  <si>
    <r>
      <t xml:space="preserve">DETECTOR DE FUMAÇA ÓPTICO ENDEREÇÁVEL, </t>
    </r>
    <r>
      <rPr>
        <sz val="9"/>
        <color rgb="FF00000A"/>
        <rFont val="Arial2"/>
      </rPr>
      <t>modelo DFE-521,  MARCA INTELBRAS OU EQUIVALENTE TÉCNICO</t>
    </r>
    <r>
      <rPr>
        <sz val="8"/>
        <color rgb="FF00000A"/>
        <rFont val="Arial2"/>
        <charset val="1"/>
      </rPr>
      <t>,FORNECIMENTO E INSTALAÇÃO</t>
    </r>
  </si>
  <si>
    <t>7.4.3</t>
  </si>
  <si>
    <t>DETECTOR DE TEMPERATURA TERMOVELOCÍMETRICO ENDEREÇÁVEL,modelo DTE-521, MARCA INTELBRAS OU EQUIVALENTE TÉCNICO, FORNECIMENTO E INSTALAÇÃO</t>
  </si>
  <si>
    <t>7.4.4</t>
  </si>
  <si>
    <t>ACIONADOR MANUAL ENDEREÇAVEL - modelo AME-521, marca Intelbras  ou equivalente técnico , TIPO "APERTE AQUI"-FORNECIMENTO E INSTALAÇÃO</t>
  </si>
  <si>
    <t>7.4.5</t>
  </si>
  <si>
    <t>SIRENE AUDIO-VISUAL 120 DB PARA ALARME DE INCÊNDIO INDEREÇÁVEL-  MARCA INTELBRAS OU EQUIVALENTE TÉCNICO-FORNECIMENTO E INSTALAÇÃO</t>
  </si>
  <si>
    <t>7.4.6</t>
  </si>
  <si>
    <r>
      <t>CABO DE INSTRUMENTAÇÃO PARA O SISTEMA DE DETECÇÃO</t>
    </r>
    <r>
      <rPr>
        <b/>
        <sz val="8"/>
        <color rgb="FF00000A"/>
        <rFont val="Arial2"/>
      </rPr>
      <t xml:space="preserve"> 3 X 2,5MM2-FORNECIMENTO E INSTALAÇÃO</t>
    </r>
  </si>
  <si>
    <t>7.4.7</t>
  </si>
  <si>
    <t>ELETRODUTO DE AÇO GALV. LEVE Ø3/4" C/ 3,0M.FORNECIMENTO E INSTALAÇÃO</t>
  </si>
  <si>
    <t>7.4.8</t>
  </si>
  <si>
    <t>LUVA PARA ELETRODUTO DE AÇO GALV. LEVE Ø3/4" FORNECIMENTO E INSTALAÇÃO</t>
  </si>
  <si>
    <t>7.4.9</t>
  </si>
  <si>
    <t>CURVA 90 GRAUS, CURTA, GALV. LEVE  DE 3/4”, PARA ELETRODUTO-FORNECIMENTO E INSTALAÇÃO</t>
  </si>
  <si>
    <t>7.4.10</t>
  </si>
  <si>
    <r>
      <t>FORNECIMENTO E INSTALAÇÃO PARA ABRAÇADEIRA TIPO D</t>
    </r>
    <r>
      <rPr>
        <sz val="11"/>
        <color rgb="FF00000A"/>
        <rFont val="Arial2"/>
      </rPr>
      <t xml:space="preserve">    ¾</t>
    </r>
    <r>
      <rPr>
        <sz val="8"/>
        <color rgb="FF00000A"/>
        <rFont val="Arial2"/>
      </rPr>
      <t>, COM  BUCHA DE NYLON S6 E PARAFUSO FENDA GALV. CAB. PANELA 4,2X32MM AUTOATARRACHANTE</t>
    </r>
  </si>
  <si>
    <t>7.4.11</t>
  </si>
  <si>
    <t>95787</t>
  </si>
  <si>
    <t>CONDULETE EM ALUMINIO FUNIDIDO, TIPO “L”,  DE 3/4”-FORNECIMENTO E INSTALAÇÃO</t>
  </si>
  <si>
    <t>7.4.12</t>
  </si>
  <si>
    <t>95795</t>
  </si>
  <si>
    <t>CONDULETE EM ALUMINIO FUNIDIDO, TIPO “T”,  DE 3/4”-FORNECIMENTO E INSTALAÇÃO</t>
  </si>
  <si>
    <t>7.4.13</t>
  </si>
  <si>
    <t>95801</t>
  </si>
  <si>
    <t>CONDULETE EM ALUMINIO FUNIDIDO, TIPO “X”,  DE 3/4”-FORNECIMENTO E INSTALAÇÃO</t>
  </si>
  <si>
    <t>7.4.14</t>
  </si>
  <si>
    <t>FORNECIMENTO E INSTALAÇÃO DE BARRA REDONDA GALV. ROSCADA 1/4", COM PORCA Ø1/4" , COM ARRUELA LISA P/ PORCA Ø1/4" E CHUMBADOR METÁLICO C/ PARAFUSO Ø1/4" (PARABOLT)</t>
  </si>
  <si>
    <t>uni</t>
  </si>
  <si>
    <t>7.4.15</t>
  </si>
  <si>
    <t>ABRAÇADEIRA TIPO-D P/ ELETRODUTO Ø3/4"-FORNECIMENTO E INSTALAÇÃO</t>
  </si>
  <si>
    <t>7.4.16</t>
  </si>
  <si>
    <t>CONECTOR ALUMÍNIO PARA CONDULETE MÚLTIPLO Ø1/4"-FORNECIMENTO E INSTALAÇÃO</t>
  </si>
  <si>
    <t>7.4.17</t>
  </si>
  <si>
    <t>7.4.18</t>
  </si>
  <si>
    <t>7.5</t>
  </si>
  <si>
    <t>SISTEMA DE ILUMINAÇÃO DE EMERGÊNCIA</t>
  </si>
  <si>
    <t>7.5.1</t>
  </si>
  <si>
    <t>015</t>
  </si>
  <si>
    <t>LUMINÁRIA DE EMERGÊNCIA, DE PAREDE, COM POTÊNCIA DE 2W LED, AUTONOMIA DE 2H, LIGADA NO SISTEMA CENTRALIZADO-FORNECIMENTO E INSTALAÇÃO</t>
  </si>
  <si>
    <t>7.5.2</t>
  </si>
  <si>
    <t>LUMINÁRIA DE EMERGÊNCIA, DE TETO, COM POTÊNCIA DE 2W LED, AUTONOMIA DE 2H, LIGADA NO SISTEMA CENTRALIZADO-FORNECIMENTO E INSTALAÇÃO</t>
  </si>
  <si>
    <t>7.5.3</t>
  </si>
  <si>
    <t>37</t>
  </si>
  <si>
    <r>
      <t>CABO FLEXÍVEL PVC 750 V,</t>
    </r>
    <r>
      <rPr>
        <b/>
        <sz val="8"/>
        <color rgb="FF00000A"/>
        <rFont val="Arial2"/>
      </rPr>
      <t xml:space="preserve"> 2 CONDUTORES DE 1,5 MM2-FORNECIMENTO E INSTALAÇÃO</t>
    </r>
  </si>
  <si>
    <t>7.5.4</t>
  </si>
  <si>
    <t>93653</t>
  </si>
  <si>
    <t>DISJUNTOR MONOPOLAR TIPO DIN, CORRENTE NOMINAL DE 10A - FORNECIMENTO E INSTALAÇÃO. AF_10/2020</t>
  </si>
  <si>
    <t>7.5.5</t>
  </si>
  <si>
    <t>7.5.6</t>
  </si>
  <si>
    <t>7.5.7</t>
  </si>
  <si>
    <t>7.5.8</t>
  </si>
  <si>
    <t>7.5.9</t>
  </si>
  <si>
    <t>7.5.10</t>
  </si>
  <si>
    <t>7.5.11</t>
  </si>
  <si>
    <t>7.5.12</t>
  </si>
  <si>
    <t>7.6</t>
  </si>
  <si>
    <t>SERVIÇOS DIVERSOS INCÊNDIO</t>
  </si>
  <si>
    <t>7.6.1</t>
  </si>
  <si>
    <t>38</t>
  </si>
  <si>
    <r>
      <t xml:space="preserve">BOMBA CENTRIFUGA MOTOR ELETRICO TRIFASICO </t>
    </r>
    <r>
      <rPr>
        <b/>
        <sz val="11"/>
        <rFont val="Arial1"/>
        <charset val="1"/>
      </rPr>
      <t>5HP</t>
    </r>
    <r>
      <rPr>
        <sz val="8"/>
        <rFont val="Arial2"/>
        <charset val="1"/>
      </rPr>
      <t>, DIAMETRO DE SUCCAO X ELEVACAO 2" X 1 1/2", DIAMETRO DO ROTOR 155 MM, HM/Q: 40 M / 20,40 M3/H A 46 M /</t>
    </r>
    <r>
      <rPr>
        <b/>
        <sz val="11"/>
        <rFont val="Arial1"/>
        <charset val="1"/>
      </rPr>
      <t xml:space="preserve"> 9,20 </t>
    </r>
    <r>
      <rPr>
        <sz val="8"/>
        <rFont val="Arial2"/>
        <charset val="1"/>
      </rPr>
      <t>M3/H.FORNECIMENTO E INSTALAÇÃO.</t>
    </r>
  </si>
  <si>
    <t>7.6.2</t>
  </si>
  <si>
    <t>39</t>
  </si>
  <si>
    <t>TUBO ACO GALVANIZADO COM COSTURA, CLASSE MEDIA, DN 4", E = 4,50* MM, PESO 12,10* KG/M (NBR 5580)-FORNECIMENTO E INSTALAÇÃO.</t>
  </si>
  <si>
    <t>7.6.3</t>
  </si>
  <si>
    <t>7.6.4</t>
  </si>
  <si>
    <t>92367</t>
  </si>
  <si>
    <t>TUBO ACO GALVANIZADO COM COSTURA, CLASSE MEDIA, DN 2.1/2", E = *3,65* MM, PESO *6,51* KG/M (NBR 5580).FORNECIMENTO E INSTALAÇÃO.</t>
  </si>
  <si>
    <t>7.6.5</t>
  </si>
  <si>
    <t>40</t>
  </si>
  <si>
    <t>PAINEL REPPAINEL REPETIDOR DE INCÊNDIO- RP520 – MARCA INTELBRAS  OU EQUIVALENTE TÉCNICO FORNECIMENTO E INSTALAÇÃO.</t>
  </si>
  <si>
    <t>7.6.6</t>
  </si>
  <si>
    <t>41</t>
  </si>
  <si>
    <t>CHAVE DE FLUXO DE 4''.FORNECIMENTO E INSTALAÇÃO.</t>
  </si>
  <si>
    <t>7.6.7</t>
  </si>
  <si>
    <t>101917</t>
  </si>
  <si>
    <t>MANOMETRO-FORNECIMENTO E INSTALAÇÃO</t>
  </si>
  <si>
    <t>7.6.8</t>
  </si>
  <si>
    <t>42</t>
  </si>
  <si>
    <t>REGISTRO GAVETA DE 4”.FORNECIMENTO E INSTALAÇÃO.</t>
  </si>
  <si>
    <t>7.6.9</t>
  </si>
  <si>
    <t>43</t>
  </si>
  <si>
    <t>FORNECIMENTO E INSTALAÇÃO REGISTRO GAVETA  DE 3”</t>
  </si>
  <si>
    <t>7.6.10</t>
  </si>
  <si>
    <t>99634</t>
  </si>
  <si>
    <t>FORNECIMENTO E INSTALAÇÃO VÁLVULA DE RETENÇÃO VERTICAL DE 4”</t>
  </si>
  <si>
    <t>7.6.11</t>
  </si>
  <si>
    <t>44</t>
  </si>
  <si>
    <t>UNIÃO DE 4”, COM ROSCA BSP, COM ASSENTO PLANO – GALVANIZADO.FORNECIMENTO E INSTALAÇÃO.</t>
  </si>
  <si>
    <t>7.6.12</t>
  </si>
  <si>
    <t>92891</t>
  </si>
  <si>
    <t>UNIÃO DE 3”, COM ROSCA BSP, COM ASSENTO PLANO – GALVANIZADO.FORNECIMENTO E INSTALAÇÃO.</t>
  </si>
  <si>
    <t>7.6.13</t>
  </si>
  <si>
    <t>7.6.14</t>
  </si>
  <si>
    <t>101923</t>
  </si>
  <si>
    <t>LUVA DE REDUÇÃO, EM FERRO GALVANIZADO, 4" X 3", CONEXÃO ROSQUEADA, INSTALADO EM PRUMADAS - FORNECIMENTO E INSTALAÇÃO. AF_10/2020</t>
  </si>
  <si>
    <t>7.6.15</t>
  </si>
  <si>
    <t>7.6.16</t>
  </si>
  <si>
    <t>LUVA DE REDUÇÃO, EM FERRO GALVANIZADO,3" X 11/2", CONEXÃO ROSQUEADA, INSTALADO EM PRUMADAS - FORNECIMENTO E INSTALAÇÃO. AF_10/2020</t>
  </si>
  <si>
    <t>Pç</t>
  </si>
  <si>
    <t>7.6.17</t>
  </si>
  <si>
    <t>92668</t>
  </si>
  <si>
    <t>LUVA DE FERRO GALVANIZADO, COM ROSCA BSP, DE 3"-FORNECIMENTO E INSTALAÇÃO</t>
  </si>
  <si>
    <t>7.6.18</t>
  </si>
  <si>
    <t>92666</t>
  </si>
  <si>
    <t>LUVA DE FERRO GALVANIZADO, COM ROSCA BSP, DE 2 ½"-FORNECIMENTO E INSTALAÇÃO</t>
  </si>
  <si>
    <t>7.6.19</t>
  </si>
  <si>
    <t>TÊ DE 4”- GALVANIZADO-FORNECIMENTO E INSTALAÇÃO</t>
  </si>
  <si>
    <t>7.6.20</t>
  </si>
  <si>
    <t>TÊ DE 3”- GALVANIZADO-FORNECIMENTO E INSTALAÇÃO</t>
  </si>
  <si>
    <t>7.6.21</t>
  </si>
  <si>
    <t>NIPLE DE FERRO GALVANIZADO, COM ROSCA BSP, DE 4"-FORNECIMENTO E INSTALAÇÃO</t>
  </si>
  <si>
    <t>7.6.22</t>
  </si>
  <si>
    <t>NIPLE DE FERRO GALVANIZADO, COM ROSCA BSP, DE 3"-FORNECIMENTO E INSTALAÇÃO</t>
  </si>
  <si>
    <t>7.6.23</t>
  </si>
  <si>
    <t>NIPLE DE FERRO GALVANIZADO, COM ROSCA BSP, DE 2 ½"-FORNECIMENTO E INSTALAÇÃO</t>
  </si>
  <si>
    <t>7.6.24</t>
  </si>
  <si>
    <t>CURVA 90° FERRO GALVANIZADO D=4 "-FORNECIMENTO E INSTALAÇÃO</t>
  </si>
  <si>
    <t>7.6.25</t>
  </si>
  <si>
    <t>CURVA 90° FERRO GALVANIZADO D=3 "-FORNECIMENTO E INSTALAÇÃO</t>
  </si>
  <si>
    <t>7.6.26</t>
  </si>
  <si>
    <t>CURVA 90° FERRO GALVANIZADO D=2 ½"-FORNECIMENTO E INSTALAÇÃO</t>
  </si>
  <si>
    <t>7.6.27</t>
  </si>
  <si>
    <t>48</t>
  </si>
  <si>
    <t>VÁLVULA DE GOVERNO E ALARME 3"-FORNECIMENTO E INSTALAÇÃO</t>
  </si>
  <si>
    <t>7.6.28</t>
  </si>
  <si>
    <t>FURAÇÃO DA CAIXA D´ÁGUA SUPERIOR-FORNECIMENTO E INSTALAÇÃO</t>
  </si>
  <si>
    <t>7.6.29</t>
  </si>
  <si>
    <t xml:space="preserve"> PASTA VEDA JUNTAS/ROSCA, LATA DE *500*G (MASSA DOX PARA VEDAÇÃO)-FORNECIMENTO E INSTALAÇÃO</t>
  </si>
  <si>
    <t>7.6.30</t>
  </si>
  <si>
    <t>FITA VEDA ROSCA EM ROLOS DE 18 MM X 50 M (L X C)-FORNECIMENTO E INSTALAÇÃO</t>
  </si>
  <si>
    <t>7.6.31</t>
  </si>
  <si>
    <t>FIO BAHIA-FORNECIMENTO E INSTALAÇÃO</t>
  </si>
  <si>
    <t>7.6.32</t>
  </si>
  <si>
    <t>7.6.33</t>
  </si>
  <si>
    <t>8.0</t>
  </si>
  <si>
    <t>SPDA</t>
  </si>
  <si>
    <t>8.1</t>
  </si>
  <si>
    <t>FORNECIMENTO E INSTALAÇÃO DE FIO DE COBRE NÚ 35MM2  (EXTERNO) COM INSOLADOR – FORNECIMENTO E INSTALAÇÃO</t>
  </si>
  <si>
    <t>8.2</t>
  </si>
  <si>
    <t>FORNECIMENTO E INSTALAÇÃO DE FIO DE COBRE NÚ 50MM2 ENTERRADO -FORNECIMENTO E INSTALAÇÃO</t>
  </si>
  <si>
    <t>8.3</t>
  </si>
  <si>
    <t>FORNECIMENTO E INSTALAÇÃO DE BUCHA DE NYLON S6  COM PARAFUSO</t>
  </si>
  <si>
    <t>8.4</t>
  </si>
  <si>
    <t>PARAFUSO FENDA GALV. CAB. PANELA 4,2X32MM AUTOATARRACHANTE-FORNECIMENTO E INSTALAÇÃO</t>
  </si>
  <si>
    <t>8.5</t>
  </si>
  <si>
    <t>FORNECIMENTO E INSTALAÇÃO DE ELETRODUTO DE AÇO GALV. LEVE Ø 2" C/ 3,0M</t>
  </si>
  <si>
    <t>8.6</t>
  </si>
  <si>
    <t>FORNECIMENTO E INSTALAÇÃO DE ABRAÇADEIRA  GALV. TIPO D 2 “</t>
  </si>
  <si>
    <t>8.7</t>
  </si>
  <si>
    <t>SUPORTE ISOLADOR PARA CORDOALHA DE COBRE - FORNECIMENTO E INSTALAÇÃO. AF_12/2017</t>
  </si>
  <si>
    <t>8.8</t>
  </si>
  <si>
    <t xml:space="preserve"> CAPTOR TIPO FRANKLIN PARA SPDA - FORNECIMENTO E INSTALAÇÃO. AF_12/2017</t>
  </si>
  <si>
    <t>8.9</t>
  </si>
  <si>
    <t xml:space="preserve"> MASTRO 1 ½ PARA SPDA - FORNECIMENTO E INSTALAÇÃO. AF_12/2017</t>
  </si>
  <si>
    <t>8.10</t>
  </si>
  <si>
    <t>BASE METÁLICA PARA MASTRO 1 ½ PARA SPDA - FORNECIMENTO E INSTALAÇÃO.</t>
  </si>
  <si>
    <t>8.11</t>
  </si>
  <si>
    <t xml:space="preserve"> HASTE DE ATERRAMENTO 3/4 PARA SPDA - FORNECIMENTO E INSTALAÇÃO. AF_12</t>
  </si>
  <si>
    <t>8.12</t>
  </si>
  <si>
    <t>FORNECIMENTO E INSTALAÇÃO DE PARA RAIO  TIPO FRANKLIN-HASTE COM 6M COM 2 DESCIDAS</t>
  </si>
  <si>
    <t>8.13</t>
  </si>
  <si>
    <t>CONECTORES PARA CABO DE ATERRAMENTO FORNECIMENTO E INSTALAÇÃO</t>
  </si>
  <si>
    <t>8.14</t>
  </si>
  <si>
    <t>RASGO DE CALÇADAS-FORNECIMENTO E INSTALAÇÃO</t>
  </si>
  <si>
    <t>8.15</t>
  </si>
  <si>
    <t>RECOMPOSIÇÃO DE CALÇADAS EM GRANILITE-FORNECIMENTO E INSTALAÇÃO</t>
  </si>
  <si>
    <t>8.16</t>
  </si>
  <si>
    <t>RECOMPOSIÇÃO DE CALÇADAS EM CIMENTADO-FORNECIMENTO E INSTALAÇÃO</t>
  </si>
  <si>
    <t>8.17</t>
  </si>
  <si>
    <t>comopsição</t>
  </si>
  <si>
    <t>CAIXA DE INSPECAO PARA ATERRAMENTO E PARA RAIOS, EM POLIPROPILENO, DIAMETRO = UN 37,91
300 MM X ALTURA = 400 MM-FORNECIMENTO E INSTALAÇÃO</t>
  </si>
  <si>
    <t>8.18</t>
  </si>
  <si>
    <t>TERMINAIS AÉREOS COMO CAPTORES.FORNECIMENTO E INSTALAÇÃO.</t>
  </si>
  <si>
    <t>9.0</t>
  </si>
  <si>
    <t>ADICIONAL DE MÃO DE OBRA PARA OS SERVIÇOS EXECUTADOS FORA DO HORARIO</t>
  </si>
  <si>
    <t>9.1</t>
  </si>
  <si>
    <t xml:space="preserve">COMPOSIÇÃO </t>
  </si>
  <si>
    <r>
      <t>GESSEIRO COM ENCARGOS COMPLEMENTARES-</t>
    </r>
    <r>
      <rPr>
        <b/>
        <sz val="10"/>
        <color rgb="FF00B0F0"/>
        <rFont val="Arial"/>
        <family val="2"/>
      </rPr>
      <t>DIFERENÇA DE ADICIONAL NOTURNO</t>
    </r>
  </si>
  <si>
    <t>H</t>
  </si>
  <si>
    <t>9.2</t>
  </si>
  <si>
    <r>
      <t>GESSEIRO COM ENCARGOS COMPLEMENTARES-</t>
    </r>
    <r>
      <rPr>
        <b/>
        <sz val="10"/>
        <color rgb="FFFFC000"/>
        <rFont val="Arial"/>
        <family val="2"/>
      </rPr>
      <t>DIFERENÇA DE HORA EXTRA 50%</t>
    </r>
  </si>
  <si>
    <t>9.3</t>
  </si>
  <si>
    <r>
      <t>GESSEIRO COM ENCARGOS COMPLEMENTARES</t>
    </r>
    <r>
      <rPr>
        <b/>
        <sz val="10"/>
        <color rgb="FFC00000"/>
        <rFont val="Arial"/>
        <family val="2"/>
      </rPr>
      <t>-DIFERENÇA DE HORA EXTRA 100%</t>
    </r>
  </si>
  <si>
    <t>9.4</t>
  </si>
  <si>
    <r>
      <t>ELETRICISTA COM ENCARGOS COMPLEMENTARES-</t>
    </r>
    <r>
      <rPr>
        <b/>
        <sz val="10"/>
        <color rgb="FF00B0F0"/>
        <rFont val="Arial"/>
        <family val="2"/>
      </rPr>
      <t>DIFERENÇA DE ADICIONAL NOTURNO</t>
    </r>
  </si>
  <si>
    <t>9.5</t>
  </si>
  <si>
    <r>
      <t>ELETRICISTA COM ENCARGOS COMPLEMENTARES-</t>
    </r>
    <r>
      <rPr>
        <b/>
        <sz val="10"/>
        <color rgb="FFFFC000"/>
        <rFont val="Arial"/>
        <family val="2"/>
      </rPr>
      <t>DIFERENÇA DE HORA EXTRA 50%</t>
    </r>
  </si>
  <si>
    <t>9.6</t>
  </si>
  <si>
    <r>
      <t>ELETRICISTA COM ENCARGOS COMPLEMENTARES-</t>
    </r>
    <r>
      <rPr>
        <b/>
        <sz val="8"/>
        <color rgb="FFC00000"/>
        <rFont val="Arial"/>
        <family val="2"/>
      </rPr>
      <t>DIFERENÇA DE HORA EXTRA 100%</t>
    </r>
  </si>
  <si>
    <t>9.7</t>
  </si>
  <si>
    <r>
      <t>ENCANADOR OU BOMBEIRO HIDRÁULICO COM ENCARGOS COMPLEMENTARES-</t>
    </r>
    <r>
      <rPr>
        <b/>
        <sz val="8"/>
        <color rgb="FF00B0F0"/>
        <rFont val="Arial"/>
        <family val="2"/>
      </rPr>
      <t>DIFERENÇA DE ADICIONAL NOTURNO</t>
    </r>
  </si>
  <si>
    <t>9.8</t>
  </si>
  <si>
    <r>
      <t>ENCANADOR OU BOMBEIRO HIDRÁULICO COM ENCARGOS COMPLEMENTARES-</t>
    </r>
    <r>
      <rPr>
        <b/>
        <sz val="8"/>
        <color rgb="FFFFC000"/>
        <rFont val="Arial"/>
        <family val="2"/>
      </rPr>
      <t>DIFERENÇA DE HORA EXTRA 50%</t>
    </r>
  </si>
  <si>
    <t>9.9</t>
  </si>
  <si>
    <r>
      <t>ENCANADOR OU BOMBEIRO HIDRÁULICO COM ENCARGOS COMPLEMENTARES-</t>
    </r>
    <r>
      <rPr>
        <b/>
        <sz val="8"/>
        <color rgb="FFC00000"/>
        <rFont val="Arial"/>
        <family val="2"/>
      </rPr>
      <t>DIFERENÇA DE HORA EXTRA 100%</t>
    </r>
  </si>
  <si>
    <t>9.10</t>
  </si>
  <si>
    <r>
      <t>PEDREIRO COM ENCARGOS COMPLEMENTARES-</t>
    </r>
    <r>
      <rPr>
        <b/>
        <sz val="8"/>
        <color rgb="FF00B0F0"/>
        <rFont val="Arial"/>
        <family val="2"/>
      </rPr>
      <t>DIFERENÇA DE ADICIONAL NOTURNO</t>
    </r>
  </si>
  <si>
    <t>9.11</t>
  </si>
  <si>
    <r>
      <t>PEDREIRO COM ENCARGOS COMPLEMENTARES-</t>
    </r>
    <r>
      <rPr>
        <b/>
        <sz val="8"/>
        <color rgb="FFFFC000"/>
        <rFont val="Arial"/>
        <family val="2"/>
      </rPr>
      <t>DIFERENÇA DE HORA EXTRA 50%</t>
    </r>
  </si>
  <si>
    <t>9.12</t>
  </si>
  <si>
    <r>
      <t>PEDREIRO COM ENCARGOS COMPLEMENTARES-</t>
    </r>
    <r>
      <rPr>
        <b/>
        <sz val="8"/>
        <color rgb="FFC00000"/>
        <rFont val="Arial"/>
        <family val="2"/>
      </rPr>
      <t>DIFERENÇA DE HORA EXTRA 100%</t>
    </r>
  </si>
  <si>
    <t>9.13</t>
  </si>
  <si>
    <r>
      <t xml:space="preserve">SERVENTE COM ENCARGOS COMPLEMENTARES- </t>
    </r>
    <r>
      <rPr>
        <b/>
        <sz val="8"/>
        <color rgb="FF00B0F0"/>
        <rFont val="Arial"/>
        <family val="2"/>
      </rPr>
      <t>DIFERENÇA DE ADICIONAL NOTURNO</t>
    </r>
  </si>
  <si>
    <t>9.14</t>
  </si>
  <si>
    <r>
      <t>SERVENTE COM ENCARGOS COMPLEMENTARES-</t>
    </r>
    <r>
      <rPr>
        <b/>
        <sz val="8"/>
        <color rgb="FFFFC000"/>
        <rFont val="Arial"/>
        <family val="2"/>
      </rPr>
      <t>DIFERENÇA DE HORA EXTRA 50%</t>
    </r>
  </si>
  <si>
    <t>9.15</t>
  </si>
  <si>
    <r>
      <t>SERVENTE COM ENCARGOS COMPLEMENTARES-</t>
    </r>
    <r>
      <rPr>
        <b/>
        <sz val="8"/>
        <color rgb="FFC00000"/>
        <rFont val="Arial"/>
        <family val="2"/>
      </rPr>
      <t>DIFERENÇA DE HORA EXTRA 100%</t>
    </r>
  </si>
  <si>
    <t>9.16</t>
  </si>
  <si>
    <r>
      <t>AUXILIAR DE ENCANADOR OU BOMBEIRO HIDRÁULICO COM ENCARGOS COMPLEMENTARES-</t>
    </r>
    <r>
      <rPr>
        <b/>
        <sz val="8"/>
        <color rgb="FF00B0F0"/>
        <rFont val="Arial"/>
        <family val="2"/>
      </rPr>
      <t>DIFERENÇA DE ADICIONAL NOTURNO</t>
    </r>
  </si>
  <si>
    <t>9.17</t>
  </si>
  <si>
    <r>
      <t>AUXILIAR DE ENCANADOR OU BOMBEIRO HIDRÁULICO COM ENCARGOS COMPLEMENTARES-</t>
    </r>
    <r>
      <rPr>
        <sz val="8"/>
        <color rgb="FFFFC000"/>
        <rFont val="Arial"/>
        <family val="2"/>
      </rPr>
      <t>DIFERENÇA DE HORA EXTRA 50%</t>
    </r>
  </si>
  <si>
    <t>9.18</t>
  </si>
  <si>
    <r>
      <t>AUXILIAR DE ENCANADOR OU BOMBEIRO HIDRÁULICO COM ENCARGOS COMPLEMENTARES-</t>
    </r>
    <r>
      <rPr>
        <sz val="8"/>
        <color rgb="FFC00000"/>
        <rFont val="Arial"/>
        <family val="2"/>
      </rPr>
      <t>DIFERENÇA DE HORA EXTRA 100%</t>
    </r>
  </si>
  <si>
    <t>10.0</t>
  </si>
  <si>
    <t>ENCERRAMENTO DOS SERVIÇOS</t>
  </si>
  <si>
    <t>10.1</t>
  </si>
  <si>
    <t>054</t>
  </si>
  <si>
    <t>LIMPEZA FINAL DA OBRA</t>
  </si>
  <si>
    <t>10.2</t>
  </si>
  <si>
    <t>DESMOBILIZAÇÃO</t>
  </si>
  <si>
    <t>11.0</t>
  </si>
  <si>
    <t>ADMINISTRAÇÃO DA OBRA</t>
  </si>
  <si>
    <t>11.1</t>
  </si>
  <si>
    <t>90777</t>
  </si>
  <si>
    <t>ENGENHEIRO CIVIL DE OBRA JUNIOR COM ENCARGOS COMPLEMENTARES</t>
  </si>
  <si>
    <t>11.2</t>
  </si>
  <si>
    <t>90776</t>
  </si>
  <si>
    <t>ENCARREGADO GERAL COM ENCARGOS COMPLEMENTARES - HORA NORMAL</t>
  </si>
  <si>
    <t>11.3</t>
  </si>
  <si>
    <t>59</t>
  </si>
  <si>
    <r>
      <t>ENCARREGADO GERAL COM ENCARGOS COMPLEMENTARES-</t>
    </r>
    <r>
      <rPr>
        <sz val="8"/>
        <color rgb="FF00B0F0"/>
        <rFont val="Arial"/>
        <family val="2"/>
      </rPr>
      <t>DIFERENÇA DE ADICIONAL NOTURNO</t>
    </r>
  </si>
  <si>
    <t>11.4</t>
  </si>
  <si>
    <r>
      <t>ENCARREGADO GERAL COM ENCARGOS COMPLEMENTARES-</t>
    </r>
    <r>
      <rPr>
        <b/>
        <sz val="8"/>
        <color rgb="FFFFC000"/>
        <rFont val="Arial"/>
        <family val="2"/>
      </rPr>
      <t>DIFERENÇA DE HORA EXTRA 50%</t>
    </r>
  </si>
  <si>
    <t>11.5</t>
  </si>
  <si>
    <r>
      <t>ENCARREGADO GERAL COM ENCARGOS COMPLEMENTARES-</t>
    </r>
    <r>
      <rPr>
        <sz val="8"/>
        <color rgb="FFC00000"/>
        <rFont val="Arial"/>
        <family val="2"/>
      </rPr>
      <t>DIFERENÇA DE HORA EXTRA 100%</t>
    </r>
  </si>
  <si>
    <t>11.6</t>
  </si>
  <si>
    <t>100309</t>
  </si>
  <si>
    <t>TÉCNICO EM SEGURANÇA DO TRABALHO COM ENCARGOS COMPLEMENTARES- HORA NORMAL</t>
  </si>
  <si>
    <t>11.7</t>
  </si>
  <si>
    <r>
      <t>TÉCNICO EM SEGURANÇA DO TRABALHO COM ENCARGOS COMPLEMENTARES-</t>
    </r>
    <r>
      <rPr>
        <sz val="8"/>
        <color rgb="FF00B0F0"/>
        <rFont val="Arial"/>
        <family val="2"/>
      </rPr>
      <t>DIFERENÇA DE ADICIONAL NOTURNO</t>
    </r>
  </si>
  <si>
    <t>11.8</t>
  </si>
  <si>
    <r>
      <t>TÉCNICO EM SEGURANÇA DO TRABALHO COM ENCARGOS COMPLEMENTARES-</t>
    </r>
    <r>
      <rPr>
        <sz val="8"/>
        <color rgb="FFFFC000"/>
        <rFont val="Arial"/>
        <family val="2"/>
      </rPr>
      <t>DIFERENÇA DE HORA EXTRA 50%</t>
    </r>
  </si>
  <si>
    <t>11.9</t>
  </si>
  <si>
    <r>
      <t>TÉCNICO EM SEGURANÇA DO TRABALHO COM ENCARGOS COMPLEMENTARES-</t>
    </r>
    <r>
      <rPr>
        <sz val="8"/>
        <color rgb="FFC00000"/>
        <rFont val="Arial"/>
        <family val="2"/>
      </rPr>
      <t>DIFERENÇA DE HORA EXTRA 100%</t>
    </r>
  </si>
  <si>
    <t>11.10</t>
  </si>
  <si>
    <t>CREA</t>
  </si>
  <si>
    <t>ART DE EXECUÇÃO DOS SERVIÇOS</t>
  </si>
  <si>
    <t>BDI SERVIÇOS(%):</t>
  </si>
  <si>
    <t>PREÇO TOTAL(CUSTO+BDI)</t>
  </si>
  <si>
    <t>Responsávies pelas informações:</t>
  </si>
  <si>
    <t xml:space="preserve">Mercia Bezerra de Freitas </t>
  </si>
  <si>
    <t xml:space="preserve">Eng. Civil CREA 37.935-D/PE </t>
  </si>
  <si>
    <t>COMPOSIÇÕES UNITÁRIAS</t>
  </si>
  <si>
    <t>CLASSE/TIPO</t>
  </si>
  <si>
    <t>CÓDIGOS</t>
  </si>
  <si>
    <t>DESCRIÇÃO</t>
  </si>
  <si>
    <t>COEFICIENTE</t>
  </si>
  <si>
    <t>CUSTO UNITÁRIO(R$)</t>
  </si>
  <si>
    <t>CUSTO TOTAL(R$)</t>
  </si>
  <si>
    <t>MOBILIZAÇÃO ou DESMOBILIZAÇÃO</t>
  </si>
  <si>
    <t>COMPOSICAO</t>
  </si>
  <si>
    <t>97914</t>
  </si>
  <si>
    <t>TRANSPORTE COM CAMINHÃO BASCULANTE DE 6 M3, EM VIA URBANA PAVIMENTADA, DMT ATÉ 30 KM (UNIDADE: M3XKM). AF_01/2018</t>
  </si>
  <si>
    <t>M3XKM</t>
  </si>
  <si>
    <t>88316</t>
  </si>
  <si>
    <t>SERVENTE COM ENCARGOS COMPLEMENTARES</t>
  </si>
  <si>
    <t>TOTAL</t>
  </si>
  <si>
    <t>RETIRADA DO FORRO DE FIBRA MINERAL, MODULOS 1250X625, COM  REAPROVEITAMENTO.</t>
  </si>
  <si>
    <t>BASEADA NA COMPOSIÇÃO DO SINAPI 72201</t>
  </si>
  <si>
    <t>REMOÇÃO DE  LUMINÁRIAS DE EMBUTIR COM 02 (duas) LÂMPADAS FLUORESCENTE TUBOLED</t>
  </si>
  <si>
    <t>88264</t>
  </si>
  <si>
    <t>ELETRICISTA COM ENCARGOS COMPLEMENTARES</t>
  </si>
  <si>
    <t>BASEADA NA COMPOSIÇÃO DO SINAPI</t>
  </si>
  <si>
    <t>UNIID</t>
  </si>
  <si>
    <r>
      <rPr>
        <sz val="8"/>
        <color rgb="FF00000A"/>
        <rFont val="Arial"/>
        <family val="2"/>
      </rPr>
      <t xml:space="preserve">ALÇAPÃO PARA FORRO DE GESSO TAMANHO </t>
    </r>
    <r>
      <rPr>
        <b/>
        <sz val="8"/>
        <color rgb="FF3333FF"/>
        <rFont val="Arial"/>
        <family val="2"/>
      </rPr>
      <t xml:space="preserve">60X60 </t>
    </r>
    <r>
      <rPr>
        <sz val="8"/>
        <color rgb="FF00000A"/>
        <rFont val="Arial"/>
        <family val="2"/>
      </rPr>
      <t>CM COM ACABAMENTO EM PERFIL DE ALUMINIO</t>
    </r>
  </si>
  <si>
    <t>PLACA / CHAPA DE GESSO ACARTONADO, ACABAMENTO VINILICO LISO EM UMA DAS FACES, M2 36,33
COR BRANCA, BORDA QUADRADA, E = 9,5 MM, *625 X 625* MM (L X C), PARA FORRO
REMOVIVEL</t>
  </si>
  <si>
    <t>00039431</t>
  </si>
  <si>
    <t>FITA DE PAPEL MICROPERFURADO, 50 X 150 MM, PARA TRATAMENTO DE JUNTAS DE CHAPADE GESSO PARA DRYWALL</t>
  </si>
  <si>
    <t>00039434</t>
  </si>
  <si>
    <t>MASSA DE REJUNTE EM PO PARA DRYWALL, A BASE DE GESSO, SECAGEM RAPIDA, PARATRATAMENTO DE JUNTAS DE CHAPA DE GESSO (NECESSITA ADICAO DE AGUA)</t>
  </si>
  <si>
    <t>KG</t>
  </si>
  <si>
    <t>00039438</t>
  </si>
  <si>
    <t>PARAFUSO CABECA TROMBETA E PONTA AGULHA (GN55), COMPRIMENTO 55 MM, EM ACO UN 0,22
FOSFATIZADO, PARA FIXAR CHAPA DE GESSO EM PERFIL DRYWALL METALICO MAXIMO 0,7
MM</t>
  </si>
  <si>
    <t>00039427</t>
  </si>
  <si>
    <t>PERFIL CANALETA, FORMATO C, EM ACO ZINCADO, PARA ESTRUTURA FORRO DRYWALL, E = M 6,43
0,5 MM, *46 X 18* (L X H), COMPRIMENTO 3 M</t>
  </si>
  <si>
    <t>40547</t>
  </si>
  <si>
    <t>PARAFUSO ZINCADO, AUTOBROCANTE, FLANGEADO, 4,2 MM X 19 MM</t>
  </si>
  <si>
    <t>CENTO</t>
  </si>
  <si>
    <t>96121</t>
  </si>
  <si>
    <t>ACABAMENTOS PARA FORRO (RODA-FORRO EM PERFIL METÁLICO E PLÁSTICO). AF_ M05/2017</t>
  </si>
  <si>
    <t>88269</t>
  </si>
  <si>
    <t>GESSEIRO COM ENCARGOS COMPLEMENTARES</t>
  </si>
  <si>
    <t>BASEADA NA COMPOSIÇÃO DO SINAPI  96109</t>
  </si>
  <si>
    <t>93128</t>
  </si>
  <si>
    <t xml:space="preserve"> PONTO DE ILUMINAÇÃO RESIDENCIAL INCLUINDO INTERRUPTOR SIMPLES, CAIXA ELÉTRICA, ELETRODUTO, CABO, RASGO, QUEBRA E CHUMBAMENTO </t>
  </si>
  <si>
    <t>34602</t>
  </si>
  <si>
    <t>CABO #1,5MM</t>
  </si>
  <si>
    <t>38068</t>
  </si>
  <si>
    <t xml:space="preserve">INTERRUPTOR 2 </t>
  </si>
  <si>
    <t>UM</t>
  </si>
  <si>
    <t>RECOLOCAÇÃO  DE  LUMINÁRIAS DE EMBUTIR COM 02 (duas) LÂMPADAS FLUORESCENTE TUBOLED</t>
  </si>
  <si>
    <t>FORNECIMENTO E INSTALAÇÃO DE LUMINÁRIA DE EMBUTIR P/ 02 (duas) LÂMPADAS FLUORESCENTE TUBOLED -MODELO  T8 / 18W / 120 cm  CORPO EM CHAPA DE AÇO GALVANIZADO C/ PINTURA ELETROSTÁTICA EM PÓ DE POLIESTE EPÓXI;REFLETOR FACETADO EM ALUMINIO ANODIZADO DE ALTA PUREZA</t>
  </si>
  <si>
    <t>MEDIANA DE 4 COTAÇÕES</t>
  </si>
  <si>
    <t>LUMINÁRIA DE EMBUTIR P/ 02 (duas) LÂMPADAS FLUORESCENTE TUBOLED -MODELO  T8 / 18W / 120 cm  CORPO EM CHAPA DE AÇO GALVANIZADO C/ PINTURA ELETROSTÁTICA EM PÓ DE POLIESTE EPÓXI;REFLETOR FACETADO EM ALUMINIO ANODIZADO DE ALTA PUREZA</t>
  </si>
  <si>
    <t>um</t>
  </si>
  <si>
    <t>88247</t>
  </si>
  <si>
    <t>AUXILIAR DE ELETRICISTA COM ENCARGOS COMPLEMENTARES</t>
  </si>
  <si>
    <t>LÂMPADAS TUBOLED T8 DE 18W/120CM /220V,TEMPERATURA  6500K, ( as lampadas serão fornecidas pelo contrante)</t>
  </si>
  <si>
    <t>FORNECIMENTO E INSTALAÇÃO CONJUNTO DE ILUMINAÇÃO COMPOSTO:PERFIL DE EMBUTIR NO FRAME, BRANCO, FITA 12 V IP20 4.000K (M), FONTE 12 V COM JUNÇÃO PARA PERFIL EM NO FRAME BR</t>
  </si>
  <si>
    <t>CONJUNTOS</t>
  </si>
  <si>
    <t>PERFIL(8M)+ FITA(16M)+FONTE(1UN)</t>
  </si>
  <si>
    <t>PERFIL(5,50M)+ FITA(5,5M)+FONTE(1UN)</t>
  </si>
  <si>
    <t>BASEADA NA COMPOSIÇÃO DO SINAPI 73953/8</t>
  </si>
  <si>
    <t>SPOT+LAMPADA</t>
  </si>
  <si>
    <t>AR111+LAMPADA</t>
  </si>
  <si>
    <t>PAINEL EMBUTIDO RECUADO LED, 17X17cm, 12W, 4000K, BIVOLT</t>
  </si>
  <si>
    <t>7.5.1 E 7.5.2</t>
  </si>
  <si>
    <t>FORNECIMENTO E INSTALAÇÃO:LUMINARIA DE EMERGENCIA 6500K,2W,30LEDS NT</t>
  </si>
  <si>
    <t>LUMINARIA DE EMERGENCIA 6500K,2W,30LEDS NT</t>
  </si>
  <si>
    <t>ABRIGO PARA HIDRANTE, 90x60x17CM, COM REGISTRO GLOBO ANGULAR 45 GRAUS 2 1/2", ADAPTADOR STORZ 2 1/2", MANGUEIRA DE INCÊNDIO 15M 2 1/2" E ESGUICHO EM LATÃO 2 1/2" - FORNECIMENTO E INSTALAÇÃO. AF_10/2020</t>
  </si>
  <si>
    <t>20963</t>
  </si>
  <si>
    <t>CAIXA DE INCENDIO/ABRIGO PARA MANGUEIRA, DE SOBREPOR/EXTERNA, COM 90X60X17
CM, EM CHAPA DE ACO, PORTA COM VENTILACAO, VISOR COM A INSCRICAO "INCENDIO",
SUPORTE/CESTA INTERNA PARA A MANGUEIRA, PINTURA ELETROSTATICA VERMELHA</t>
  </si>
  <si>
    <t>21034</t>
  </si>
  <si>
    <r>
      <rPr>
        <sz val="8"/>
        <color rgb="FF00000A"/>
        <rFont val="Arial2"/>
        <charset val="1"/>
      </rPr>
      <t xml:space="preserve">MANGUEIRA DE INCÊNDIO, TIPO 2, DE </t>
    </r>
    <r>
      <rPr>
        <b/>
        <sz val="11"/>
        <color rgb="FF00000A"/>
        <rFont val="Arial1"/>
        <charset val="1"/>
      </rPr>
      <t>2 1/2",</t>
    </r>
    <r>
      <rPr>
        <sz val="8"/>
        <color rgb="FF00000A"/>
        <rFont val="Arial2"/>
        <charset val="1"/>
      </rPr>
      <t xml:space="preserve"> COMPRIMENTO = 15 M, TECIDO EM FIO DE POLIESTER E TUBO INTERNO EM BORRACHA SINTÉTICA, COM UNIÕES ENGATE RÁPIDO</t>
    </r>
  </si>
  <si>
    <r>
      <rPr>
        <sz val="8"/>
        <color rgb="FF00000A"/>
        <rFont val="Arial2"/>
        <charset val="1"/>
      </rPr>
      <t xml:space="preserve">REGISTRO GLOBO ANGULAR 45° ENGATE RÁPIDO D= </t>
    </r>
    <r>
      <rPr>
        <b/>
        <sz val="11"/>
        <color rgb="FF00000A"/>
        <rFont val="Arial1"/>
        <charset val="1"/>
      </rPr>
      <t xml:space="preserve">2 1/2" </t>
    </r>
    <r>
      <rPr>
        <sz val="8"/>
        <color rgb="FF00000A"/>
        <rFont val="Arial2"/>
        <charset val="1"/>
      </rPr>
      <t>PARA HIDRANTE (INCÊNDIO)</t>
    </r>
  </si>
  <si>
    <r>
      <rPr>
        <sz val="8"/>
        <color rgb="FF00000A"/>
        <rFont val="Arial2"/>
        <charset val="1"/>
      </rPr>
      <t xml:space="preserve">ADAPTADOR, EM LATÃO, ENGATE RÁPIDO </t>
    </r>
    <r>
      <rPr>
        <b/>
        <sz val="11"/>
        <color rgb="FF00000A"/>
        <rFont val="Arial1"/>
        <charset val="1"/>
      </rPr>
      <t>2 1/2" X</t>
    </r>
    <r>
      <rPr>
        <sz val="8"/>
        <color rgb="FF00000A"/>
        <rFont val="Arial2"/>
        <charset val="1"/>
      </rPr>
      <t xml:space="preserve"> ROSCA INTERNA 5FIOS 2 1/2", PARA INSTALAÇÃO PREDIAL DE COMBATE A INCÊNDIO</t>
    </r>
  </si>
  <si>
    <r>
      <rPr>
        <sz val="8"/>
        <color rgb="FF00000A"/>
        <rFont val="Arial2"/>
        <charset val="1"/>
      </rPr>
      <t>ESGUICHO TIPO JATO SOLIDO, EM LATÃO, ENGATE RÁPIDO</t>
    </r>
    <r>
      <rPr>
        <b/>
        <sz val="11"/>
        <color rgb="FF00000A"/>
        <rFont val="Arial1"/>
        <charset val="1"/>
      </rPr>
      <t xml:space="preserve"> 2 1/2"</t>
    </r>
    <r>
      <rPr>
        <sz val="8"/>
        <color rgb="FF00000A"/>
        <rFont val="Arial2"/>
        <charset val="1"/>
      </rPr>
      <t xml:space="preserve"> X13 MM, PARA MANGUEIRA EM INSTALAÇÃO PREDIAL COMBATE A INCÊNDIO</t>
    </r>
  </si>
  <si>
    <r>
      <rPr>
        <sz val="8"/>
        <color rgb="FF00000A"/>
        <rFont val="Arial2"/>
        <charset val="1"/>
      </rPr>
      <t xml:space="preserve">CHAVE PARA ENGATE RÁPIDO STORZ </t>
    </r>
    <r>
      <rPr>
        <b/>
        <sz val="11"/>
        <color rgb="FF00000A"/>
        <rFont val="Arial1"/>
        <charset val="1"/>
      </rPr>
      <t>2 1/2"</t>
    </r>
    <r>
      <rPr>
        <sz val="8"/>
        <color rgb="FF00000A"/>
        <rFont val="Arial2"/>
        <charset val="1"/>
      </rPr>
      <t xml:space="preserve"> (INCÊNDIO)</t>
    </r>
  </si>
  <si>
    <t>ARGAMASSA TRAÇO 1:1:6 (EM VOLUME DE CIMENTO, CAL E AREIA MÉDIA ÚMIDA) PARA M3EMBOÇO/MASSA ÚNICA/ASSENTAMENTO DE ALVENARIA DE VEDAÇÃO, PREPARO MANUAL.AF_08/2019</t>
  </si>
  <si>
    <t>AUXILIAR DE ENCANADOR OU BOMBEIRO HIDRÁULICO COM ENCARGOS COMPLEMENTARES</t>
  </si>
  <si>
    <t>ENCANADOR OU BOMBEIRO HIDRÁULICO COM ENCARGOS COMPLEMENTARES</t>
  </si>
  <si>
    <t>BASEADA NA COMPOSIÇÃO DO SINAPI 101912</t>
  </si>
  <si>
    <t>FORNECIMENTO E INSTALAÇÃO HIDRANTE DE RECALQUE COMPLETO</t>
  </si>
  <si>
    <t xml:space="preserve"> HIDRANTE SUBTERRÂNEO PREDIAL (COM CURVA LONGA E CAIXA), DN 75 MM - FORNECIMENTO E INSTALAÇÃO. AF_10/2020 </t>
  </si>
  <si>
    <t>UNIDADE</t>
  </si>
  <si>
    <t>FORNECIMENTO E INSTALAÇÃO CAIXA DE - 0,30X0,40X0,60 M</t>
  </si>
  <si>
    <t>INSUMO</t>
  </si>
  <si>
    <t>CAIXA DE CONCRETO ARMADO PRE-MOLDADO, COM FUNDO E TAMPA, DIMENSOES DE 0,60 X0,60 X 0,50 M</t>
  </si>
  <si>
    <t>PEDREIRO</t>
  </si>
  <si>
    <t>SERVENTE</t>
  </si>
  <si>
    <t>TAMPA DE FERRO-FORNECIMENTO E INSTALAÇÃO</t>
  </si>
  <si>
    <t>019A</t>
  </si>
  <si>
    <t>FURO EM VIGA/LAJES  (ESPESSURA ATE 20CM) PARA PASSAGEM DE TUBULAÇÃO DIAMETRO 100MM</t>
  </si>
  <si>
    <t>FURO 100MM</t>
  </si>
  <si>
    <t>ESPUMA EXPANSIVA DE POLIURETANO PU STAND-500ML</t>
  </si>
  <si>
    <t>TUBO</t>
  </si>
  <si>
    <t>TUBO ACO GALVANIZADO COM COSTURA, CLASSE MEDIA, DN 1", E = 3,38 MM, PESO 2,50 KG/M (NBR 5580).</t>
  </si>
  <si>
    <t>ENCANADOR</t>
  </si>
  <si>
    <t>AUXILIAR COM ENCARGOS</t>
  </si>
  <si>
    <t>21</t>
  </si>
  <si>
    <t>CURVA 90° FERRO GALVANIZADO D=2 ".FORNECIMENTO E INSTALAÇÃO</t>
  </si>
  <si>
    <t>FUNDO ANTICORROSIVO PARA METAIS FERROSOS (ZARCAO)</t>
  </si>
  <si>
    <t>L</t>
  </si>
  <si>
    <t>88248 AUXILIAR DE ENCANADOR OU BOMBEIRO HIDRÁULICO COM ENCARGOS COMPLEMENTAR</t>
  </si>
  <si>
    <t>88267 ENCANADOR OU BOMBEIRO HIDRÁULICO COM ENCARGOS COMPLEMENTARES</t>
  </si>
  <si>
    <t>22</t>
  </si>
  <si>
    <t>CURVA 90° FERRO GALVANIZADO D=1 ½".FORNECIMENTO E INSTALAÇÃO</t>
  </si>
  <si>
    <t>CURVA 90° FERRO GALVANIZADO D=1 ½".</t>
  </si>
  <si>
    <t>23</t>
  </si>
  <si>
    <t>CURVA 90° FERRO GALVANIZADO D=1 1/ 4". FORNECIEMNTO E INSTALAÇÃO</t>
  </si>
  <si>
    <t>24</t>
  </si>
  <si>
    <t>CURVA 90° FERRO GALVANIZADO D=1 ".FORNECIMENTO E INSTALAÇÃO</t>
  </si>
  <si>
    <t>INSUM1787</t>
  </si>
  <si>
    <t>25</t>
  </si>
  <si>
    <t>BUJÃO GALV. 1".FORNECIMENTO E INSTALAÇÃO</t>
  </si>
  <si>
    <t>39996</t>
  </si>
  <si>
    <t>VERGALHÃO 3/8</t>
  </si>
  <si>
    <t>BARRA CHATA DE ALUMINIO PARA ABRAÇADEIRA 3/4X1/8 C/ 6M</t>
  </si>
  <si>
    <t>PORCA Ø3/8"</t>
  </si>
  <si>
    <t>ARRUELA LISA P/ PORCA Ø3/8"</t>
  </si>
  <si>
    <t>CHUMBADOR METÁLICO C/ PARAFUSO Ø3/8" (PARABOLT)</t>
  </si>
  <si>
    <t>27</t>
  </si>
  <si>
    <t>CENTRAL DE ALARME ENDEREÇÁVEL DE INCENDIO COM SISTEMA P/ ATÉ 250 DISPOSITIVOS, MARCAL VERIN OU SIMILAR, MODELO VRE-250 C/ BATERIA DE 12V E 7A.FORNECIMENTO E INSTALAÇÃO</t>
  </si>
  <si>
    <t>CENTRAL DE ALARME ENDEREÇÁVEL DE INCENDIO COM SISTEMA P/ ATÉ 250 DISPOSITIVOS, MARCAL VERIN OU SIMILAR, MODELO VRE-250 C/ BATERIA DE 12V E 7A</t>
  </si>
  <si>
    <t>UNI</t>
  </si>
  <si>
    <t>28</t>
  </si>
  <si>
    <t>DETECTOR DE FUMAÇA ÓPTICO ENDEREÇÁVEL, MODELO VRE-F, MARCA VERIN OU SIMILAR.FORNECIMENTO E INSTALAÇÃO</t>
  </si>
  <si>
    <t>DETECTOR DE FUMAÇA ÓPTICO ENDEREÇÁVEL, MODELO VRE-F, MARCA VERIN OU SIMILAR</t>
  </si>
  <si>
    <t>29</t>
  </si>
  <si>
    <t>DETECTOR DE TEMPERATURA TERMOVELOCÍMETRICO ENDEREÇÁVEL, MODELO VRE-T, MARCA VERIN OU SIMILAR.FORNECIMENTO E INSTALAÇÃO</t>
  </si>
  <si>
    <t>DETECTOR DE TEMPERATURA TERMOVELOCÍMETRICO ENDEREÇÁVEL, MODELO VRE-T, MARCA VERIN OU SIMILAR</t>
  </si>
  <si>
    <t>30</t>
  </si>
  <si>
    <t>ACIONADOR MANUAL ENDEREÇAVEL - MODELO AME-2 DA VERIN OU SIMILAR, TIPO "APERTE AQUI".FORNECIMENTO E INSTALAÇÃO.</t>
  </si>
  <si>
    <t>ACIONADOR MANUAL ENDEREÇAVEL - MODELO AME-2 DA VERIN OU SIMILAR, TIPO "APERTE AQUI"</t>
  </si>
  <si>
    <t>31</t>
  </si>
  <si>
    <t>SIRENE AUDIO-VISUAL 120 DB PARA ALARME DE INCÊNDIO INDEREÇÁVEL.FORNECIMENTO E INSTALAÇÃO</t>
  </si>
  <si>
    <t>SIRENE AUDIO-VISUAL 120 DB PARA ALARME DE INCÊNDIO INDEREÇÁVEL</t>
  </si>
  <si>
    <t>32</t>
  </si>
  <si>
    <t>CABO DE INSTRUMENTAÇÃO PARA O SISTEMA DE DETECÇÃO 3X2,5MM2.FORNECIMENTO E INSTALAÇÃO.</t>
  </si>
  <si>
    <t>CABO DE INSTRUMENTAÇÃO PARA O SISTEMA DE DETECÇÃO 3X2,5MM2</t>
  </si>
  <si>
    <t>33</t>
  </si>
  <si>
    <t>FORNECIMENTO E INSTALAÇÃO PARA ABRAÇADEIRA TIPO D    ¾, COM  BUCHA DE NYLON S6 E PARAFUSO FENDA GALV. CAB. PANELA 4,2X32MM AUTOATARRACHANTE</t>
  </si>
  <si>
    <t>ABRAÇADEIRA TIPO D    ¾</t>
  </si>
  <si>
    <t xml:space="preserve"> COM PARAFUSO</t>
  </si>
  <si>
    <t>34</t>
  </si>
  <si>
    <t>FORNECIMENTO E INSTALAÇÃO DE SUPORTE EM BARRA REDONDA GALV. ROSCADA 1/4", COM PORCA Ø1/4" , COM ARRUELA LISA P/ PORCA Ø1/4" E CHUMBADOR METÁLICO C/ PARAFUSO Ø1/4" (PARABOLT)</t>
  </si>
  <si>
    <t>VERGALHÃO  REDONDA GALV. ROSCADA 1/4"</t>
  </si>
  <si>
    <t>PORCA Ø1/4"</t>
  </si>
  <si>
    <t>ARRUELA LISA P/ PORCA Ø1/4"</t>
  </si>
  <si>
    <t>CHUMBADOR METÁLICO C/ PARAFUSO Ø1/4" (PARABOLT)</t>
  </si>
  <si>
    <t>35</t>
  </si>
  <si>
    <t>ABRAÇADEIRA  GALV. TIPO D 2 “</t>
  </si>
  <si>
    <t>36</t>
  </si>
  <si>
    <t>FORNECIMENTO E INSTALAÇÃO DE CONECTOR ALUMÍNIO PARA CONDULETE MÚLTIPLO Ø3/4"</t>
  </si>
  <si>
    <t>CONECTOR ALUMÍNIO PARA CONDULETE MÚLTIPLO Ø3/4"</t>
  </si>
  <si>
    <t>CABO FLEXÍVEL PVC 750 V, 4 CONDUTORES DE 1,5 MM2</t>
  </si>
  <si>
    <t>insumo34624</t>
  </si>
  <si>
    <r>
      <rPr>
        <sz val="8"/>
        <color rgb="FF00000A"/>
        <rFont val="Arial2"/>
        <charset val="1"/>
      </rPr>
      <t xml:space="preserve">BOMBA CENTRIFUGA MOTOR ELETRICO TRIFASICO </t>
    </r>
    <r>
      <rPr>
        <b/>
        <sz val="11"/>
        <color rgb="FF00000A"/>
        <rFont val="Arial1"/>
        <charset val="1"/>
      </rPr>
      <t>5HP</t>
    </r>
    <r>
      <rPr>
        <sz val="8"/>
        <color rgb="FF00000A"/>
        <rFont val="Arial2"/>
        <charset val="1"/>
      </rPr>
      <t>, DIAMETRO DE SUCCAO X ELEVACAO 2" X 1 1/2", DIAMETRO DO ROTOR 155 MM, HM/Q: 40 M / 20,40 M3/H A 46 M /</t>
    </r>
    <r>
      <rPr>
        <b/>
        <sz val="11"/>
        <color rgb="FF00000A"/>
        <rFont val="Arial1"/>
        <charset val="1"/>
      </rPr>
      <t xml:space="preserve"> 9,20 </t>
    </r>
    <r>
      <rPr>
        <sz val="8"/>
        <color rgb="FF00000A"/>
        <rFont val="Arial2"/>
        <charset val="1"/>
      </rPr>
      <t>M3/H.FORNECIMENTO E INSTALAÇÃO.</t>
    </r>
  </si>
  <si>
    <t>sinapi-insumo</t>
  </si>
  <si>
    <t>BOMBA CENTRIFUGA MOTOR ELETRICO TRIFASICO 5HP, DIAMETRO DE SUCCAO X
ELEVACAO 2" X 1 1/2", DIAMETRO DO ROTOR 155 MM, HM/Q: 40 M / 20,40 M3/H A 46 M / 9,20
M3/H</t>
  </si>
  <si>
    <t>BASEADA NA COMPOSIÇÃO DO SINAPI 102113</t>
  </si>
  <si>
    <t>7693</t>
  </si>
  <si>
    <t>TUBO ACO GALVANIZADO COM COSTURA, CLASSE MEDIA, DN 4", E = 4,50* MM, PESO 12,10* KG/M (NBR 5580)-</t>
  </si>
  <si>
    <t>PAINEL REPETIDOR DE INCÊNDIO.FORNECIMENTO E INSTALAÇÃO.</t>
  </si>
  <si>
    <t>cotação</t>
  </si>
  <si>
    <t>PAINEL REPETIDOR DE INCÊNDIO.</t>
  </si>
  <si>
    <t>CHAVE DE FLUXO DE 4''.</t>
  </si>
  <si>
    <t>3148 FITA VEDA ROSCA EM ROLOS DE 18 MM X 50 M (L X C)</t>
  </si>
  <si>
    <t>88248 AUXILIAR DE ENCANADOR OU BOMBEIRO HIDRÁULICO COM ENCARGOS COMPLEMENTARES</t>
  </si>
  <si>
    <t>REGISTRO GAVETA DE 4”.</t>
  </si>
  <si>
    <t>FORNECIMENTO E INSTALAÇÃO REGISTRO GAVETA DE 3”</t>
  </si>
  <si>
    <t xml:space="preserve"> REGISTRO GAVETA  DE 3”</t>
  </si>
  <si>
    <t>9891</t>
  </si>
  <si>
    <t>UNIÃO DE 4”, COM ROSCA BSP, COM ASSENTO PLANO – GALVANIZADO</t>
  </si>
  <si>
    <t>7307 FUNDO ANTICORROSIVO PARA METAIS FERROSOS (ZARCAO)</t>
  </si>
  <si>
    <t>45</t>
  </si>
  <si>
    <t>CURVA 90° FERRO GALVANIZADO D=4 ".FORNECIMENTO E INSTALAÇÃO</t>
  </si>
  <si>
    <t>INSUM1793</t>
  </si>
  <si>
    <t>CURVA 90° FERRO GALVANIZADO D=4 "</t>
  </si>
  <si>
    <t>INSUM1792</t>
  </si>
  <si>
    <t>47</t>
  </si>
  <si>
    <t>CURVA 90° FERRO GALVANIZADO D=21/2 ".FORNECIMNTO E INSTALAÇÃO</t>
  </si>
  <si>
    <t>CURVA 90° FERRO GALVANIZADO D=21/2 "</t>
  </si>
  <si>
    <t>048</t>
  </si>
  <si>
    <t>VÁLVULA DE GOVERNO E ALARME 3"</t>
  </si>
  <si>
    <t>50</t>
  </si>
  <si>
    <t xml:space="preserve"> ELETRODUTO DE AÇO GALV. LEVE Ø 2" C/ 3,0M</t>
  </si>
  <si>
    <t>051</t>
  </si>
  <si>
    <t>ABRACADEIRA EM ACO PARA AMARRACAO DE ELETRODUTOS, TIPO D, COM 2" .FORNECIMENTO E INSTALAÇÃO</t>
  </si>
  <si>
    <t>ABRACADEIRA EM ACO PARA AMARRACAO DE ELETRODUTOS, TIPO D, COM 2" E CUNHA DE UN 4,71
FIXACAO</t>
  </si>
  <si>
    <t>LUVA DE REDUÇÃO, EM FERRO GALVANIZADO,3" X 2",</t>
  </si>
  <si>
    <t>37557</t>
  </si>
  <si>
    <t>PLACA DE SINALIZACAO DE SEGURANCA CONTRA INCENDIO, FOTOLUMINESCENTE, QUADRADA, *14 X 14* CM, EM PVC *2* MM ANTI-CHAMAS (SIMBOLOS, CORES E PICTOGRAMAS CONFORME NBR 13434)</t>
  </si>
  <si>
    <t>54</t>
  </si>
  <si>
    <t>99802</t>
  </si>
  <si>
    <t xml:space="preserve">LIMPEZA DE PISO CERÂMICO OU PORCELANATO COM VASSOURA A SECO. AF_04/2019 </t>
  </si>
  <si>
    <t xml:space="preserve"> LIMPEZA DE PISO CERÂMICO OU PORCELANATO COM PANO ÚMIDO. AF_04/2019 </t>
  </si>
  <si>
    <t>99806</t>
  </si>
  <si>
    <t xml:space="preserve">LIMPEZA DE REVESTIMENTO CERÂMICO EM PAREDE COM PANO ÚMIDO AF_04/2019 </t>
  </si>
  <si>
    <t xml:space="preserve">BASEADA NA COMPOSIÇÃO DO SINAPI </t>
  </si>
  <si>
    <t>MxMES</t>
  </si>
  <si>
    <t xml:space="preserve">MONTAGEM E DESMONTAGEM DE ANDAIME TUBULAR TIPO TORRE (EXCLUSIVE ANDAIME </t>
  </si>
  <si>
    <t>56</t>
  </si>
  <si>
    <t>CONECTORES PARA CABO DE ATERRAMENTO</t>
  </si>
  <si>
    <t>57</t>
  </si>
  <si>
    <t>CAIXA DE INSPECAO PARA ATERRAMENTO E PARA RAIOS, EM POLIPROPILENO, DIAMETRO = UN 37,91
300 MM X ALTURA = 400 MM</t>
  </si>
  <si>
    <t>58</t>
  </si>
  <si>
    <t>TERMINAIS AÉREOS COMO CAPTORES.</t>
  </si>
  <si>
    <t>VALOR DA HORA</t>
  </si>
  <si>
    <t>DIFERENÇA DA HORA</t>
  </si>
  <si>
    <t>COMPOISÇÃO MAÕ DE OBRA COM ADICIONAL NOTURNO E HORA EXTRA DE FINAL DE SEMANA</t>
  </si>
  <si>
    <t>HORA NORMALCONFORME CODIGO SINAPI</t>
  </si>
  <si>
    <t>ADICIONAL NOTURNO COM 20% SOBRE A HORA NORMAL</t>
  </si>
  <si>
    <t>HORA EXTRA 50% SOBRE A HORA NORMAL</t>
  </si>
  <si>
    <t>HORA EXTRA 100%SOBRE A HORA NORMAL</t>
  </si>
  <si>
    <t>HORA COM 20% ADICIONAL NOTURNO</t>
  </si>
  <si>
    <t>HORA EXTRA 50%</t>
  </si>
  <si>
    <t>HORA EXTRA 100%</t>
  </si>
  <si>
    <t>ENCARREGADO GERAL COM ENCARGOS COMPLEMENTARES</t>
  </si>
  <si>
    <t>TECNICO DE SEGURANÇA</t>
  </si>
  <si>
    <r>
      <t>(</t>
    </r>
    <r>
      <rPr>
        <b/>
        <sz val="12"/>
        <color rgb="FF00000A"/>
        <rFont val="Arial1"/>
      </rPr>
      <t>*</t>
    </r>
    <r>
      <rPr>
        <b/>
        <sz val="7"/>
        <color rgb="FF00000A"/>
        <rFont val="Arial1"/>
      </rPr>
      <t>) única celular a ser preenchida</t>
    </r>
  </si>
  <si>
    <t xml:space="preserve">OBRA </t>
  </si>
  <si>
    <t xml:space="preserve">LOCAL </t>
  </si>
  <si>
    <t xml:space="preserve">COMPOSIÇÃO DO BDI </t>
  </si>
  <si>
    <t>DISCRIMINAÇÃO</t>
  </si>
  <si>
    <t xml:space="preserve">PERCENTUAL </t>
  </si>
  <si>
    <t xml:space="preserve">PERCENTUAL AJUSTADO 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</si>
  <si>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</si>
  <si>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</si>
  <si>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</si>
  <si>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</si>
  <si>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</si>
  <si>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</si>
  <si>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</si>
  <si>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</si>
  <si>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</si>
  <si>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</si>
  <si>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</si>
  <si>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</si>
  <si>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</si>
  <si>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</si>
  <si>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TOTAL DO BDI</t>
  </si>
  <si>
    <t>Os custos acima são cumulativos, e consideram a fórmula abaixo:</t>
  </si>
  <si>
    <t>O valor total do BDI pode ser ajustado alterando-se somente os itens da coluna %</t>
  </si>
  <si>
    <t>BDI = { [ ( 1 + ( AC + S + R +G ) ) * ( 1 + DF ) * ( 1 + L ) ) / ( 1 – I ) ] - 1 } * 100</t>
  </si>
  <si>
    <t>AV. ALFREDO LISBOA, 1152 -RECIFE ANTIGO-RECIFE/PE</t>
  </si>
  <si>
    <t>CRONOGRAMA FÍSICO - FINANCEIRO</t>
  </si>
  <si>
    <t>TÉRREO</t>
  </si>
  <si>
    <t>1º andar</t>
  </si>
  <si>
    <t xml:space="preserve"> 2º andar</t>
  </si>
  <si>
    <t>3º andar</t>
  </si>
  <si>
    <t xml:space="preserve"> 4º andar</t>
  </si>
  <si>
    <t>5º andar</t>
  </si>
  <si>
    <t>6º andar e 7º andar</t>
  </si>
  <si>
    <t>VALOR TOTAL</t>
  </si>
  <si>
    <t>%</t>
  </si>
  <si>
    <t>60 dias</t>
  </si>
  <si>
    <t>120 dias</t>
  </si>
  <si>
    <t>180 dias</t>
  </si>
  <si>
    <t>240 dias</t>
  </si>
  <si>
    <t>300 dias</t>
  </si>
  <si>
    <t>360 dias</t>
  </si>
  <si>
    <t>420 dias</t>
  </si>
  <si>
    <t>SERVIÇOS DA CONTRATADA</t>
  </si>
  <si>
    <t>TOTAL ACUMULADO</t>
  </si>
  <si>
    <t>PAVIMENTO</t>
  </si>
  <si>
    <t xml:space="preserve">60 dias </t>
  </si>
  <si>
    <t>5 DIAS</t>
  </si>
  <si>
    <t>50 DIAS</t>
  </si>
  <si>
    <t>DESOCUPAÇÃO DO PAVIMENTO</t>
  </si>
  <si>
    <t>OCUPAÇÃO  DO PAVIMENTO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</si>
</sst>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;#,##0.00\ ;\-#\ ;@\ "/>
    <numFmt numFmtId="165" formatCode="#,##0.00\ ;\-#,##0.00\ ;\-#\ ;@\ "/>
  </numFmts>
  <fonts count="80">
    <font>
      <sz val="11"/>
      <color rgb="FF00000A"/>
      <name val="Arial1"/>
      <charset val="1"/>
    </font>
    <font>
      <b/>
      <sz val="8"/>
      <color rgb="FF000000"/>
      <name val="Arial"/>
      <family val="2"/>
      <charset val="1"/>
    </font>
    <font>
      <b/>
      <sz val="8"/>
      <color rgb="FF000000"/>
      <name val="Arial1"/>
      <charset val="1"/>
    </font>
    <font>
      <b/>
      <sz val="8"/>
      <color rgb="FFFF3333"/>
      <name val="Arial1"/>
      <charset val="1"/>
    </font>
    <font>
      <b/>
      <sz val="8"/>
      <color rgb="FF800000"/>
      <name val="Arial"/>
      <family val="2"/>
      <charset val="1"/>
    </font>
    <font>
      <sz val="10"/>
      <color rgb="FF000000"/>
      <name val="Arial1"/>
      <charset val="1"/>
    </font>
    <font>
      <sz val="8"/>
      <color rgb="FF000000"/>
      <name val="Arial"/>
      <family val="2"/>
      <charset val="1"/>
    </font>
    <font>
      <sz val="8"/>
      <color rgb="FFFF3333"/>
      <name val="Arial"/>
      <family val="2"/>
      <charset val="1"/>
    </font>
    <font>
      <sz val="8"/>
      <color rgb="FF3333FF"/>
      <name val="Arial"/>
      <family val="2"/>
      <charset val="1"/>
    </font>
    <font>
      <b/>
      <sz val="8"/>
      <color rgb="FF000000"/>
      <name val="Arial"/>
      <family val="2"/>
    </font>
    <font>
      <sz val="8"/>
      <color rgb="FF000000"/>
      <name val="Arial1"/>
      <charset val="1"/>
    </font>
    <font>
      <sz val="8"/>
      <color rgb="FF0000FF"/>
      <name val="Arial1"/>
      <charset val="1"/>
    </font>
    <font>
      <sz val="8"/>
      <color rgb="FF3333FF"/>
      <name val="Arial"/>
      <family val="2"/>
    </font>
    <font>
      <b/>
      <sz val="8"/>
      <color rgb="FF3333FF"/>
      <name val="Arial"/>
      <family val="2"/>
    </font>
    <font>
      <sz val="10"/>
      <color rgb="FF00000A"/>
      <name val="Arial"/>
      <family val="2"/>
      <charset val="1"/>
    </font>
    <font>
      <b/>
      <sz val="10"/>
      <color rgb="FF000000"/>
      <name val="Arial"/>
      <family val="2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7"/>
      <color rgb="FF000000"/>
      <name val="Arial1"/>
      <charset val="1"/>
    </font>
    <font>
      <sz val="8"/>
      <color rgb="FF00000A"/>
      <name val="Arial2"/>
      <charset val="1"/>
    </font>
    <font>
      <b/>
      <sz val="11"/>
      <color rgb="FF00000A"/>
      <name val="Arial1"/>
      <charset val="1"/>
    </font>
    <font>
      <sz val="8"/>
      <color rgb="FF000000"/>
      <name val="Arial2"/>
      <charset val="1"/>
    </font>
    <font>
      <sz val="8"/>
      <color rgb="FF00000A"/>
      <name val="Arial"/>
      <family val="2"/>
    </font>
    <font>
      <sz val="8"/>
      <color rgb="FF333333"/>
      <name val="Arial2"/>
      <charset val="1"/>
    </font>
    <font>
      <b/>
      <sz val="8"/>
      <color rgb="FF00000A"/>
      <name val="Arial2"/>
      <charset val="1"/>
    </font>
    <font>
      <sz val="8"/>
      <color rgb="FF3333FF"/>
      <name val="Arial2"/>
      <charset val="1"/>
    </font>
    <font>
      <b/>
      <sz val="8"/>
      <color rgb="FF000000"/>
      <name val="Arial2"/>
      <charset val="1"/>
    </font>
    <font>
      <b/>
      <sz val="7"/>
      <color rgb="FF000000"/>
      <name val="Arial1"/>
      <charset val="1"/>
    </font>
    <font>
      <b/>
      <sz val="7"/>
      <color rgb="FF00000A"/>
      <name val="Arial1"/>
      <charset val="1"/>
    </font>
    <font>
      <sz val="7"/>
      <color rgb="FF00000A"/>
      <name val="Arial1"/>
      <charset val="1"/>
    </font>
    <font>
      <b/>
      <sz val="8"/>
      <color rgb="FF00000A"/>
      <name val="Arial1"/>
      <charset val="1"/>
    </font>
    <font>
      <b/>
      <sz val="7"/>
      <color rgb="FF000000"/>
      <name val="Arial"/>
      <family val="2"/>
      <charset val="1"/>
    </font>
    <font>
      <b/>
      <sz val="7"/>
      <color rgb="FFFF3333"/>
      <name val="Arial"/>
      <family val="2"/>
      <charset val="1"/>
    </font>
    <font>
      <sz val="7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0A"/>
      <name val="Arial"/>
      <family val="2"/>
      <charset val="1"/>
    </font>
    <font>
      <sz val="10"/>
      <color rgb="FF00000A"/>
      <name val="Arial1"/>
      <charset val="1"/>
    </font>
    <font>
      <sz val="8"/>
      <color rgb="FF00000A"/>
      <name val="Arial1"/>
      <charset val="1"/>
    </font>
    <font>
      <sz val="8"/>
      <color rgb="FF00000A"/>
      <name val="Arial"/>
      <family val="2"/>
      <charset val="1"/>
    </font>
    <font>
      <sz val="8"/>
      <name val="Arial"/>
      <family val="2"/>
      <charset val="1"/>
    </font>
    <font>
      <b/>
      <sz val="7"/>
      <color rgb="FF000000"/>
      <name val="Arial1"/>
    </font>
    <font>
      <b/>
      <sz val="7"/>
      <color rgb="FF00000A"/>
      <name val="Arial1"/>
    </font>
    <font>
      <b/>
      <sz val="7"/>
      <color rgb="FF000000"/>
      <name val="Arial"/>
      <family val="2"/>
    </font>
    <font>
      <b/>
      <sz val="10"/>
      <color rgb="FF00000A"/>
      <name val="Arial"/>
      <family val="2"/>
    </font>
    <font>
      <b/>
      <sz val="8"/>
      <color rgb="FF000000"/>
      <name val="Arial2"/>
    </font>
    <font>
      <b/>
      <sz val="11"/>
      <color rgb="FF00000A"/>
      <name val="Arial1"/>
    </font>
    <font>
      <b/>
      <sz val="8"/>
      <color rgb="FF00000A"/>
      <name val="Arial2"/>
    </font>
    <font>
      <sz val="8"/>
      <name val="Arial2"/>
      <charset val="1"/>
    </font>
    <font>
      <b/>
      <sz val="9"/>
      <color rgb="FF000000"/>
      <name val="Arial"/>
      <family val="2"/>
      <charset val="1"/>
    </font>
    <font>
      <b/>
      <sz val="10"/>
      <color rgb="FF00000A"/>
      <name val="Arial1"/>
    </font>
    <font>
      <sz val="8"/>
      <color rgb="FF00000A"/>
      <name val="Arial"/>
      <family val="2"/>
    </font>
    <font>
      <sz val="8"/>
      <color rgb="FF000000"/>
      <name val="Arial"/>
      <family val="2"/>
    </font>
    <font>
      <sz val="8"/>
      <color rgb="FF00000A"/>
      <name val="Arial2"/>
    </font>
    <font>
      <sz val="8"/>
      <color theme="1"/>
      <name val="Arial2"/>
      <charset val="1"/>
    </font>
    <font>
      <b/>
      <sz val="10"/>
      <color rgb="FF00000A"/>
      <name val="Arial1"/>
      <charset val="1"/>
    </font>
    <font>
      <sz val="8"/>
      <color theme="1"/>
      <name val="Calibri"/>
      <family val="2"/>
      <scheme val="minor"/>
    </font>
    <font>
      <b/>
      <sz val="11"/>
      <name val="Arial1"/>
      <charset val="1"/>
    </font>
    <font>
      <sz val="11"/>
      <name val="Calibri"/>
      <family val="2"/>
      <scheme val="minor"/>
    </font>
    <font>
      <sz val="11"/>
      <color rgb="FF00000A"/>
      <name val="Arial2"/>
    </font>
    <font>
      <b/>
      <sz val="8"/>
      <color rgb="FF00000A"/>
      <name val="Arial"/>
      <family val="2"/>
    </font>
    <font>
      <sz val="11"/>
      <name val="Arial1"/>
      <charset val="1"/>
    </font>
    <font>
      <sz val="8"/>
      <name val="Calibri"/>
      <family val="2"/>
      <scheme val="minor"/>
    </font>
    <font>
      <sz val="10"/>
      <name val="Arial1"/>
      <charset val="1"/>
    </font>
    <font>
      <sz val="10"/>
      <name val="Arial"/>
      <family val="2"/>
      <charset val="1"/>
    </font>
    <font>
      <b/>
      <sz val="8"/>
      <color rgb="FF00B0F0"/>
      <name val="Arial"/>
      <family val="2"/>
    </font>
    <font>
      <sz val="11"/>
      <color rgb="FF00000A"/>
      <name val="Arial1"/>
    </font>
    <font>
      <sz val="7"/>
      <color rgb="FF00000A"/>
      <name val="Arial1"/>
    </font>
    <font>
      <sz val="8"/>
      <color rgb="FF00B0F0"/>
      <name val="Arial"/>
      <family val="2"/>
    </font>
    <font>
      <sz val="8"/>
      <color rgb="FFFFC000"/>
      <name val="Arial"/>
      <family val="2"/>
    </font>
    <font>
      <sz val="8"/>
      <color rgb="FFC00000"/>
      <name val="Arial"/>
      <family val="2"/>
    </font>
    <font>
      <b/>
      <sz val="8"/>
      <color rgb="FFFFC000"/>
      <name val="Arial"/>
      <family val="2"/>
    </font>
    <font>
      <sz val="8"/>
      <name val="Arial2"/>
    </font>
    <font>
      <b/>
      <sz val="8"/>
      <color rgb="FFC00000"/>
      <name val="Arial"/>
      <family val="2"/>
    </font>
    <font>
      <b/>
      <sz val="10"/>
      <color rgb="FF00B0F0"/>
      <name val="Arial"/>
      <family val="2"/>
    </font>
    <font>
      <b/>
      <sz val="10"/>
      <color rgb="FFFFC000"/>
      <name val="Arial"/>
      <family val="2"/>
    </font>
    <font>
      <b/>
      <sz val="10"/>
      <color rgb="FFC00000"/>
      <name val="Arial"/>
      <family val="2"/>
    </font>
    <font>
      <sz val="8"/>
      <name val="Arial"/>
      <family val="2"/>
    </font>
    <font>
      <sz val="9"/>
      <color rgb="FF00000A"/>
      <name val="Arial2"/>
    </font>
    <font>
      <sz val="8"/>
      <color rgb="FF000000"/>
      <name val="Arial2"/>
    </font>
    <font>
      <b/>
      <sz val="12"/>
      <color rgb="FF00000A"/>
      <name val="Arial1"/>
    </font>
  </fonts>
  <fills count="37">
    <fill>
      <patternFill patternType="none"/>
    </fill>
    <fill>
      <patternFill patternType="gray125"/>
    </fill>
    <fill>
      <patternFill patternType="solid">
        <fgColor rgb="FFFFFF99"/>
        <bgColor rgb="FFFFFF66"/>
      </patternFill>
    </fill>
    <fill>
      <patternFill patternType="solid">
        <fgColor rgb="FFCCFFFF"/>
        <bgColor rgb="FFCCFFCC"/>
      </patternFill>
    </fill>
    <fill>
      <patternFill patternType="solid">
        <fgColor rgb="FFCCCCCC"/>
        <bgColor rgb="FFD0CECE"/>
      </patternFill>
    </fill>
    <fill>
      <patternFill patternType="solid">
        <fgColor rgb="FFDDDDDD"/>
        <bgColor rgb="FFD0CECE"/>
      </patternFill>
    </fill>
    <fill>
      <patternFill patternType="solid">
        <fgColor rgb="FFFFFFFF"/>
        <bgColor rgb="FFFFFFE5"/>
      </patternFill>
    </fill>
    <fill>
      <patternFill patternType="solid">
        <fgColor rgb="FFEEEEEE"/>
        <bgColor rgb="FFF2F2FF"/>
      </patternFill>
    </fill>
    <fill>
      <patternFill patternType="solid">
        <fgColor rgb="FFB2B2B2"/>
        <bgColor rgb="FFB3B3B3"/>
      </patternFill>
    </fill>
    <fill>
      <patternFill patternType="solid">
        <fgColor rgb="FFFFFF00"/>
        <bgColor rgb="FFFFFF66"/>
      </patternFill>
    </fill>
    <fill>
      <patternFill patternType="solid">
        <fgColor rgb="FFFFCC99"/>
        <bgColor rgb="FFF4B183"/>
      </patternFill>
    </fill>
    <fill>
      <patternFill patternType="solid">
        <fgColor rgb="FFC0C0C0"/>
        <bgColor rgb="FFCCCCCC"/>
      </patternFill>
    </fill>
    <fill>
      <patternFill patternType="solid">
        <fgColor rgb="FFCCFFCC"/>
        <bgColor rgb="FFCCFFFF"/>
      </patternFill>
    </fill>
    <fill>
      <patternFill patternType="solid">
        <fgColor theme="0"/>
        <bgColor rgb="FFD0CE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rgb="FFD0CE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rgb="FFD0CECE"/>
      </patternFill>
    </fill>
    <fill>
      <patternFill patternType="solid">
        <fgColor rgb="FF00FFFF"/>
        <bgColor indexed="64"/>
      </patternFill>
    </fill>
    <fill>
      <patternFill patternType="solid">
        <fgColor theme="9" tint="0.59999389629810485"/>
        <bgColor rgb="FFF2F2FF"/>
      </patternFill>
    </fill>
    <fill>
      <patternFill patternType="solid">
        <fgColor theme="9" tint="0.59999389629810485"/>
        <bgColor rgb="FFD0CEC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E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theme="3" tint="0.79998168889431442"/>
        <bgColor rgb="FFFFFFE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rgb="FFCCFFFF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rgb="FFF4B183"/>
      </patternFill>
    </fill>
    <fill>
      <patternFill patternType="solid">
        <fgColor theme="2"/>
        <bgColor rgb="FFCCCCCC"/>
      </patternFill>
    </fill>
    <fill>
      <patternFill patternType="solid">
        <fgColor theme="3" tint="0.79998168889431442"/>
        <bgColor rgb="FFD0CECE"/>
      </patternFill>
    </fill>
    <fill>
      <patternFill patternType="solid">
        <fgColor theme="2"/>
        <bgColor rgb="FFFFFFE5"/>
      </patternFill>
    </fill>
    <fill>
      <patternFill patternType="solid">
        <fgColor rgb="FF00FFFF"/>
        <bgColor rgb="FFFFFFE5"/>
      </patternFill>
    </fill>
  </fills>
  <borders count="32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3">
    <xf numFmtId="0" fontId="0" fillId="0" borderId="0"/>
    <xf numFmtId="164" fontId="5" fillId="0" borderId="0" applyBorder="0" applyProtection="0"/>
    <xf numFmtId="164" fontId="5" fillId="0" borderId="0" applyBorder="0" applyProtection="0"/>
  </cellStyleXfs>
  <cellXfs count="553">
    <xf numFmtId="0" fontId="0" fillId="0" borderId="0" xfId="0"/>
    <xf numFmtId="16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164" fontId="6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top"/>
    </xf>
    <xf numFmtId="0" fontId="0" fillId="0" borderId="0" xfId="0" applyAlignment="1">
      <alignment vertical="top"/>
    </xf>
    <xf numFmtId="0" fontId="19" fillId="0" borderId="2" xfId="0" applyFont="1" applyBorder="1" applyAlignment="1">
      <alignment vertical="center" wrapText="1"/>
    </xf>
    <xf numFmtId="164" fontId="6" fillId="0" borderId="0" xfId="1" applyFont="1" applyBorder="1" applyAlignment="1" applyProtection="1">
      <alignment horizontal="center" vertical="center"/>
    </xf>
    <xf numFmtId="0" fontId="18" fillId="0" borderId="0" xfId="0" applyFont="1"/>
    <xf numFmtId="49" fontId="14" fillId="0" borderId="0" xfId="0" applyNumberFormat="1" applyFont="1" applyAlignment="1">
      <alignment horizontal="center" vertical="center" wrapText="1"/>
    </xf>
    <xf numFmtId="0" fontId="19" fillId="0" borderId="0" xfId="0" applyFont="1"/>
    <xf numFmtId="49" fontId="26" fillId="0" borderId="2" xfId="0" applyNumberFormat="1" applyFont="1" applyBorder="1" applyAlignment="1">
      <alignment horizontal="left" vertical="top" wrapText="1"/>
    </xf>
    <xf numFmtId="0" fontId="24" fillId="0" borderId="0" xfId="0" applyFont="1"/>
    <xf numFmtId="49" fontId="1" fillId="3" borderId="10" xfId="0" applyNumberFormat="1" applyFont="1" applyFill="1" applyBorder="1" applyAlignment="1">
      <alignment horizontal="left" vertical="center"/>
    </xf>
    <xf numFmtId="0" fontId="0" fillId="0" borderId="10" xfId="0" applyBorder="1"/>
    <xf numFmtId="49" fontId="6" fillId="0" borderId="10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10" xfId="0" applyFont="1" applyBorder="1" applyAlignment="1">
      <alignment horizontal="left" wrapText="1"/>
    </xf>
    <xf numFmtId="0" fontId="19" fillId="6" borderId="10" xfId="0" applyFont="1" applyFill="1" applyBorder="1" applyAlignment="1">
      <alignment vertical="center" wrapText="1"/>
    </xf>
    <xf numFmtId="0" fontId="37" fillId="0" borderId="10" xfId="0" applyFont="1" applyBorder="1"/>
    <xf numFmtId="49" fontId="6" fillId="7" borderId="0" xfId="0" applyNumberFormat="1" applyFont="1" applyFill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4" fontId="0" fillId="15" borderId="10" xfId="0" applyNumberFormat="1" applyFill="1" applyBorder="1"/>
    <xf numFmtId="4" fontId="0" fillId="0" borderId="10" xfId="0" applyNumberFormat="1" applyBorder="1"/>
    <xf numFmtId="0" fontId="1" fillId="1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" fontId="0" fillId="0" borderId="0" xfId="0" applyNumberFormat="1"/>
    <xf numFmtId="0" fontId="28" fillId="0" borderId="0" xfId="0" applyFont="1" applyAlignment="1">
      <alignment horizontal="center" vertical="center" wrapText="1"/>
    </xf>
    <xf numFmtId="0" fontId="51" fillId="0" borderId="10" xfId="0" applyFont="1" applyBorder="1" applyAlignment="1">
      <alignment horizontal="left" vertical="top" wrapText="1"/>
    </xf>
    <xf numFmtId="0" fontId="28" fillId="0" borderId="0" xfId="0" applyFont="1"/>
    <xf numFmtId="49" fontId="28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164" fontId="1" fillId="2" borderId="10" xfId="1" applyFont="1" applyFill="1" applyBorder="1" applyAlignment="1" applyProtection="1">
      <alignment horizontal="left" vertical="center"/>
    </xf>
    <xf numFmtId="49" fontId="1" fillId="3" borderId="10" xfId="1" applyNumberFormat="1" applyFont="1" applyFill="1" applyBorder="1" applyAlignment="1" applyProtection="1">
      <alignment horizontal="left" vertical="center"/>
    </xf>
    <xf numFmtId="49" fontId="1" fillId="4" borderId="10" xfId="0" applyNumberFormat="1" applyFont="1" applyFill="1" applyBorder="1" applyAlignment="1">
      <alignment horizontal="left" vertical="center"/>
    </xf>
    <xf numFmtId="49" fontId="1" fillId="4" borderId="10" xfId="0" applyNumberFormat="1" applyFont="1" applyFill="1" applyBorder="1" applyAlignment="1">
      <alignment horizontal="left" vertical="center" wrapText="1"/>
    </xf>
    <xf numFmtId="49" fontId="6" fillId="4" borderId="10" xfId="1" applyNumberFormat="1" applyFont="1" applyFill="1" applyBorder="1" applyAlignment="1" applyProtection="1">
      <alignment horizontal="left" vertical="center"/>
    </xf>
    <xf numFmtId="49" fontId="6" fillId="0" borderId="10" xfId="1" applyNumberFormat="1" applyFont="1" applyBorder="1" applyAlignment="1" applyProtection="1">
      <alignment horizontal="left" vertical="center" wrapText="1"/>
    </xf>
    <xf numFmtId="0" fontId="6" fillId="0" borderId="10" xfId="0" applyFont="1" applyBorder="1" applyAlignment="1">
      <alignment horizontal="left" vertical="top" wrapText="1"/>
    </xf>
    <xf numFmtId="49" fontId="6" fillId="6" borderId="10" xfId="0" applyNumberFormat="1" applyFont="1" applyFill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left" wrapText="1"/>
    </xf>
    <xf numFmtId="49" fontId="6" fillId="6" borderId="10" xfId="0" applyNumberFormat="1" applyFont="1" applyFill="1" applyBorder="1" applyAlignment="1">
      <alignment horizontal="left"/>
    </xf>
    <xf numFmtId="49" fontId="6" fillId="0" borderId="10" xfId="1" applyNumberFormat="1" applyFont="1" applyBorder="1" applyAlignment="1" applyProtection="1">
      <alignment horizontal="left" vertical="center"/>
    </xf>
    <xf numFmtId="0" fontId="16" fillId="0" borderId="10" xfId="0" applyFont="1" applyBorder="1" applyAlignment="1">
      <alignment horizontal="left" vertical="center"/>
    </xf>
    <xf numFmtId="49" fontId="6" fillId="6" borderId="10" xfId="0" applyNumberFormat="1" applyFont="1" applyFill="1" applyBorder="1" applyAlignment="1">
      <alignment horizontal="left" wrapText="1"/>
    </xf>
    <xf numFmtId="0" fontId="10" fillId="0" borderId="10" xfId="0" applyFont="1" applyBorder="1" applyAlignment="1">
      <alignment horizontal="left" vertical="top" wrapText="1"/>
    </xf>
    <xf numFmtId="49" fontId="6" fillId="4" borderId="10" xfId="0" applyNumberFormat="1" applyFont="1" applyFill="1" applyBorder="1" applyAlignment="1">
      <alignment horizontal="left" vertical="center"/>
    </xf>
    <xf numFmtId="49" fontId="6" fillId="0" borderId="10" xfId="1" applyNumberFormat="1" applyFont="1" applyBorder="1" applyAlignment="1" applyProtection="1">
      <alignment horizontal="left" vertical="top"/>
    </xf>
    <xf numFmtId="0" fontId="17" fillId="9" borderId="10" xfId="0" applyFont="1" applyFill="1" applyBorder="1" applyAlignment="1">
      <alignment horizontal="left"/>
    </xf>
    <xf numFmtId="49" fontId="6" fillId="15" borderId="10" xfId="1" applyNumberFormat="1" applyFont="1" applyFill="1" applyBorder="1" applyAlignment="1" applyProtection="1">
      <alignment horizontal="left" vertical="center"/>
    </xf>
    <xf numFmtId="0" fontId="18" fillId="0" borderId="10" xfId="0" applyFont="1" applyBorder="1" applyAlignment="1">
      <alignment horizontal="left" vertical="top" wrapText="1"/>
    </xf>
    <xf numFmtId="0" fontId="0" fillId="15" borderId="10" xfId="0" applyFill="1" applyBorder="1"/>
    <xf numFmtId="0" fontId="19" fillId="6" borderId="10" xfId="0" applyFont="1" applyFill="1" applyBorder="1" applyAlignment="1">
      <alignment vertical="center"/>
    </xf>
    <xf numFmtId="0" fontId="17" fillId="0" borderId="10" xfId="0" applyFont="1" applyBorder="1" applyAlignment="1">
      <alignment horizontal="left"/>
    </xf>
    <xf numFmtId="0" fontId="17" fillId="4" borderId="10" xfId="0" applyFont="1" applyFill="1" applyBorder="1" applyAlignment="1">
      <alignment horizontal="left"/>
    </xf>
    <xf numFmtId="0" fontId="6" fillId="6" borderId="10" xfId="0" applyFont="1" applyFill="1" applyBorder="1" applyAlignment="1">
      <alignment horizontal="left" wrapText="1"/>
    </xf>
    <xf numFmtId="0" fontId="6" fillId="6" borderId="10" xfId="0" applyFont="1" applyFill="1" applyBorder="1" applyAlignment="1">
      <alignment horizontal="left" vertical="top" wrapText="1"/>
    </xf>
    <xf numFmtId="10" fontId="6" fillId="0" borderId="10" xfId="0" applyNumberFormat="1" applyFont="1" applyBorder="1" applyAlignment="1">
      <alignment horizontal="left" vertical="center"/>
    </xf>
    <xf numFmtId="4" fontId="6" fillId="6" borderId="10" xfId="1" applyNumberFormat="1" applyFont="1" applyFill="1" applyBorder="1" applyAlignment="1" applyProtection="1">
      <alignment vertical="center" wrapText="1"/>
    </xf>
    <xf numFmtId="0" fontId="37" fillId="0" borderId="0" xfId="0" applyFont="1"/>
    <xf numFmtId="0" fontId="51" fillId="26" borderId="16" xfId="0" applyFont="1" applyFill="1" applyBorder="1" applyAlignment="1">
      <alignment horizontal="center" vertical="center" wrapText="1"/>
    </xf>
    <xf numFmtId="0" fontId="51" fillId="0" borderId="21" xfId="0" applyFont="1" applyBorder="1" applyAlignment="1">
      <alignment horizontal="left" vertical="center" wrapText="1"/>
    </xf>
    <xf numFmtId="0" fontId="51" fillId="0" borderId="17" xfId="0" applyFont="1" applyBorder="1" applyAlignment="1">
      <alignment horizontal="center" vertical="center" wrapText="1"/>
    </xf>
    <xf numFmtId="0" fontId="51" fillId="0" borderId="17" xfId="0" applyFont="1" applyBorder="1" applyAlignment="1">
      <alignment horizontal="left" vertical="center" wrapText="1"/>
    </xf>
    <xf numFmtId="10" fontId="51" fillId="0" borderId="17" xfId="0" applyNumberFormat="1" applyFont="1" applyBorder="1" applyAlignment="1">
      <alignment horizontal="right" vertical="center" wrapText="1"/>
    </xf>
    <xf numFmtId="0" fontId="51" fillId="0" borderId="19" xfId="0" applyFont="1" applyBorder="1" applyAlignment="1">
      <alignment horizontal="center" vertical="center" wrapText="1"/>
    </xf>
    <xf numFmtId="0" fontId="51" fillId="0" borderId="18" xfId="0" applyFont="1" applyBorder="1" applyAlignment="1">
      <alignment horizontal="left" vertical="center" wrapText="1"/>
    </xf>
    <xf numFmtId="0" fontId="51" fillId="0" borderId="21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1" fillId="0" borderId="0" xfId="0" applyFont="1" applyAlignment="1">
      <alignment horizontal="left" vertical="center" wrapText="1"/>
    </xf>
    <xf numFmtId="0" fontId="51" fillId="15" borderId="30" xfId="0" applyFont="1" applyFill="1" applyBorder="1" applyAlignment="1">
      <alignment horizontal="center" vertical="center" wrapText="1"/>
    </xf>
    <xf numFmtId="0" fontId="51" fillId="25" borderId="10" xfId="0" applyFont="1" applyFill="1" applyBorder="1" applyAlignment="1">
      <alignment horizontal="left" vertical="center" wrapText="1"/>
    </xf>
    <xf numFmtId="164" fontId="39" fillId="0" borderId="0" xfId="0" applyNumberFormat="1" applyFont="1" applyAlignment="1">
      <alignment horizontal="center" vertical="center"/>
    </xf>
    <xf numFmtId="0" fontId="60" fillId="0" borderId="0" xfId="0" applyFont="1"/>
    <xf numFmtId="49" fontId="26" fillId="0" borderId="10" xfId="0" applyNumberFormat="1" applyFont="1" applyBorder="1" applyAlignment="1">
      <alignment horizontal="left" vertical="top" wrapText="1"/>
    </xf>
    <xf numFmtId="0" fontId="19" fillId="0" borderId="10" xfId="0" applyFont="1" applyBorder="1"/>
    <xf numFmtId="0" fontId="24" fillId="0" borderId="10" xfId="0" applyFont="1" applyBorder="1"/>
    <xf numFmtId="0" fontId="26" fillId="32" borderId="10" xfId="0" applyFont="1" applyFill="1" applyBorder="1" applyAlignment="1">
      <alignment horizontal="center" vertical="center"/>
    </xf>
    <xf numFmtId="0" fontId="26" fillId="32" borderId="10" xfId="0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/>
    </xf>
    <xf numFmtId="2" fontId="26" fillId="33" borderId="10" xfId="0" applyNumberFormat="1" applyFont="1" applyFill="1" applyBorder="1" applyAlignment="1">
      <alignment horizontal="center" vertical="center" wrapText="1"/>
    </xf>
    <xf numFmtId="164" fontId="26" fillId="33" borderId="10" xfId="1" applyFont="1" applyFill="1" applyBorder="1" applyAlignment="1" applyProtection="1">
      <alignment horizontal="center" vertical="center"/>
    </xf>
    <xf numFmtId="0" fontId="26" fillId="29" borderId="10" xfId="0" applyFont="1" applyFill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2" fontId="44" fillId="6" borderId="10" xfId="0" applyNumberFormat="1" applyFont="1" applyFill="1" applyBorder="1" applyAlignment="1">
      <alignment horizontal="left" vertical="center" wrapText="1"/>
    </xf>
    <xf numFmtId="164" fontId="26" fillId="0" borderId="10" xfId="1" applyFont="1" applyBorder="1" applyAlignment="1" applyProtection="1">
      <alignment horizontal="center" vertical="center"/>
    </xf>
    <xf numFmtId="0" fontId="26" fillId="31" borderId="10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2" fontId="21" fillId="6" borderId="10" xfId="0" applyNumberFormat="1" applyFont="1" applyFill="1" applyBorder="1" applyAlignment="1">
      <alignment horizontal="left" vertical="center" wrapText="1"/>
    </xf>
    <xf numFmtId="10" fontId="21" fillId="0" borderId="10" xfId="0" applyNumberFormat="1" applyFont="1" applyBorder="1" applyAlignment="1">
      <alignment vertical="center"/>
    </xf>
    <xf numFmtId="0" fontId="19" fillId="30" borderId="10" xfId="0" applyFont="1" applyFill="1" applyBorder="1"/>
    <xf numFmtId="10" fontId="21" fillId="6" borderId="10" xfId="0" applyNumberFormat="1" applyFont="1" applyFill="1" applyBorder="1" applyAlignment="1">
      <alignment vertical="center"/>
    </xf>
    <xf numFmtId="0" fontId="19" fillId="28" borderId="10" xfId="0" applyFont="1" applyFill="1" applyBorder="1"/>
    <xf numFmtId="0" fontId="26" fillId="10" borderId="10" xfId="0" applyFont="1" applyFill="1" applyBorder="1" applyAlignment="1">
      <alignment horizontal="center" vertical="center"/>
    </xf>
    <xf numFmtId="0" fontId="26" fillId="10" borderId="10" xfId="0" applyFont="1" applyFill="1" applyBorder="1" applyAlignment="1">
      <alignment horizontal="center" vertical="center" wrapText="1"/>
    </xf>
    <xf numFmtId="0" fontId="26" fillId="11" borderId="10" xfId="0" applyFont="1" applyFill="1" applyBorder="1" applyAlignment="1">
      <alignment horizontal="center" vertical="center"/>
    </xf>
    <xf numFmtId="2" fontId="26" fillId="11" borderId="10" xfId="0" applyNumberFormat="1" applyFont="1" applyFill="1" applyBorder="1" applyAlignment="1">
      <alignment horizontal="center" vertical="center" wrapText="1"/>
    </xf>
    <xf numFmtId="0" fontId="26" fillId="11" borderId="10" xfId="0" applyFont="1" applyFill="1" applyBorder="1" applyAlignment="1">
      <alignment horizontal="center" vertical="center" wrapText="1"/>
    </xf>
    <xf numFmtId="164" fontId="26" fillId="11" borderId="10" xfId="1" applyFont="1" applyFill="1" applyBorder="1" applyAlignment="1" applyProtection="1">
      <alignment horizontal="center" vertical="center"/>
    </xf>
    <xf numFmtId="0" fontId="26" fillId="12" borderId="10" xfId="0" applyFont="1" applyFill="1" applyBorder="1" applyAlignment="1">
      <alignment horizontal="center" vertical="center"/>
    </xf>
    <xf numFmtId="164" fontId="21" fillId="6" borderId="10" xfId="1" applyFont="1" applyFill="1" applyBorder="1" applyAlignment="1" applyProtection="1">
      <alignment horizontal="center" vertical="center"/>
    </xf>
    <xf numFmtId="0" fontId="21" fillId="27" borderId="10" xfId="0" applyFont="1" applyFill="1" applyBorder="1" applyAlignment="1">
      <alignment horizontal="center" vertical="center"/>
    </xf>
    <xf numFmtId="2" fontId="26" fillId="27" borderId="10" xfId="0" applyNumberFormat="1" applyFont="1" applyFill="1" applyBorder="1" applyAlignment="1">
      <alignment horizontal="center" vertical="center" wrapText="1"/>
    </xf>
    <xf numFmtId="10" fontId="26" fillId="27" borderId="10" xfId="0" applyNumberFormat="1" applyFont="1" applyFill="1" applyBorder="1" applyAlignment="1">
      <alignment vertical="center"/>
    </xf>
    <xf numFmtId="2" fontId="26" fillId="6" borderId="10" xfId="0" applyNumberFormat="1" applyFont="1" applyFill="1" applyBorder="1" applyAlignment="1">
      <alignment horizontal="left" vertical="center" wrapText="1"/>
    </xf>
    <xf numFmtId="10" fontId="26" fillId="6" borderId="10" xfId="0" applyNumberFormat="1" applyFont="1" applyFill="1" applyBorder="1" applyAlignment="1">
      <alignment vertical="center"/>
    </xf>
    <xf numFmtId="0" fontId="26" fillId="6" borderId="10" xfId="0" applyFont="1" applyFill="1" applyBorder="1" applyAlignment="1">
      <alignment horizontal="center" vertical="center"/>
    </xf>
    <xf numFmtId="2" fontId="26" fillId="6" borderId="10" xfId="0" applyNumberFormat="1" applyFont="1" applyFill="1" applyBorder="1" applyAlignment="1">
      <alignment horizontal="center" vertical="center" wrapText="1"/>
    </xf>
    <xf numFmtId="164" fontId="26" fillId="11" borderId="10" xfId="1" applyFont="1" applyFill="1" applyBorder="1" applyAlignment="1" applyProtection="1">
      <alignment vertical="center"/>
    </xf>
    <xf numFmtId="0" fontId="19" fillId="0" borderId="24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23" xfId="0" applyFont="1" applyBorder="1"/>
    <xf numFmtId="0" fontId="19" fillId="0" borderId="26" xfId="0" applyFont="1" applyBorder="1"/>
    <xf numFmtId="0" fontId="19" fillId="0" borderId="27" xfId="0" applyFont="1" applyBorder="1"/>
    <xf numFmtId="0" fontId="19" fillId="0" borderId="13" xfId="0" applyFont="1" applyBorder="1"/>
    <xf numFmtId="0" fontId="19" fillId="0" borderId="15" xfId="0" applyFont="1" applyBorder="1"/>
    <xf numFmtId="0" fontId="19" fillId="0" borderId="28" xfId="0" applyFont="1" applyBorder="1"/>
    <xf numFmtId="0" fontId="62" fillId="15" borderId="10" xfId="0" applyFont="1" applyFill="1" applyBorder="1" applyAlignment="1">
      <alignment horizontal="center"/>
    </xf>
    <xf numFmtId="4" fontId="0" fillId="0" borderId="0" xfId="0" applyNumberFormat="1" applyAlignment="1">
      <alignment vertical="center"/>
    </xf>
    <xf numFmtId="4" fontId="6" fillId="0" borderId="10" xfId="1" applyNumberFormat="1" applyFont="1" applyBorder="1" applyAlignment="1" applyProtection="1">
      <alignment vertical="center" wrapText="1"/>
    </xf>
    <xf numFmtId="4" fontId="6" fillId="0" borderId="10" xfId="0" applyNumberFormat="1" applyFont="1" applyBorder="1" applyAlignment="1">
      <alignment vertical="center"/>
    </xf>
    <xf numFmtId="4" fontId="7" fillId="4" borderId="10" xfId="0" applyNumberFormat="1" applyFont="1" applyFill="1" applyBorder="1" applyAlignment="1">
      <alignment vertical="center"/>
    </xf>
    <xf numFmtId="4" fontId="6" fillId="4" borderId="10" xfId="0" applyNumberFormat="1" applyFont="1" applyFill="1" applyBorder="1" applyAlignment="1">
      <alignment vertical="center"/>
    </xf>
    <xf numFmtId="4" fontId="6" fillId="4" borderId="10" xfId="1" applyNumberFormat="1" applyFont="1" applyFill="1" applyBorder="1" applyAlignment="1" applyProtection="1">
      <alignment vertical="center" wrapText="1"/>
    </xf>
    <xf numFmtId="4" fontId="8" fillId="4" borderId="10" xfId="0" applyNumberFormat="1" applyFont="1" applyFill="1" applyBorder="1" applyAlignment="1">
      <alignment vertical="center"/>
    </xf>
    <xf numFmtId="4" fontId="1" fillId="4" borderId="10" xfId="0" applyNumberFormat="1" applyFont="1" applyFill="1" applyBorder="1" applyAlignment="1">
      <alignment vertical="center"/>
    </xf>
    <xf numFmtId="4" fontId="6" fillId="0" borderId="10" xfId="0" applyNumberFormat="1" applyFont="1" applyBorder="1"/>
    <xf numFmtId="4" fontId="6" fillId="6" borderId="10" xfId="0" applyNumberFormat="1" applyFont="1" applyFill="1" applyBorder="1"/>
    <xf numFmtId="4" fontId="6" fillId="0" borderId="10" xfId="1" applyNumberFormat="1" applyFont="1" applyBorder="1" applyAlignment="1" applyProtection="1">
      <alignment wrapText="1"/>
    </xf>
    <xf numFmtId="4" fontId="6" fillId="8" borderId="10" xfId="1" applyNumberFormat="1" applyFont="1" applyFill="1" applyBorder="1" applyAlignment="1" applyProtection="1">
      <alignment vertical="center" wrapText="1"/>
    </xf>
    <xf numFmtId="4" fontId="6" fillId="8" borderId="10" xfId="0" applyNumberFormat="1" applyFont="1" applyFill="1" applyBorder="1"/>
    <xf numFmtId="4" fontId="6" fillId="0" borderId="10" xfId="1" applyNumberFormat="1" applyFont="1" applyBorder="1" applyAlignment="1" applyProtection="1">
      <alignment vertical="top" wrapText="1"/>
    </xf>
    <xf numFmtId="4" fontId="7" fillId="4" borderId="10" xfId="1" applyNumberFormat="1" applyFont="1" applyFill="1" applyBorder="1" applyAlignment="1" applyProtection="1">
      <alignment vertical="center" wrapText="1"/>
    </xf>
    <xf numFmtId="4" fontId="6" fillId="4" borderId="10" xfId="0" applyNumberFormat="1" applyFont="1" applyFill="1" applyBorder="1"/>
    <xf numFmtId="4" fontId="8" fillId="4" borderId="10" xfId="1" applyNumberFormat="1" applyFont="1" applyFill="1" applyBorder="1" applyAlignment="1" applyProtection="1">
      <alignment vertical="center" wrapText="1"/>
    </xf>
    <xf numFmtId="4" fontId="7" fillId="15" borderId="10" xfId="1" applyNumberFormat="1" applyFont="1" applyFill="1" applyBorder="1" applyAlignment="1" applyProtection="1">
      <alignment vertical="center" wrapText="1"/>
    </xf>
    <xf numFmtId="4" fontId="6" fillId="15" borderId="10" xfId="1" applyNumberFormat="1" applyFont="1" applyFill="1" applyBorder="1" applyAlignment="1" applyProtection="1">
      <alignment vertical="center" wrapText="1"/>
    </xf>
    <xf numFmtId="4" fontId="6" fillId="15" borderId="10" xfId="0" applyNumberFormat="1" applyFont="1" applyFill="1" applyBorder="1"/>
    <xf numFmtId="4" fontId="8" fillId="15" borderId="10" xfId="1" applyNumberFormat="1" applyFont="1" applyFill="1" applyBorder="1" applyAlignment="1" applyProtection="1">
      <alignment vertical="center" wrapText="1"/>
    </xf>
    <xf numFmtId="4" fontId="6" fillId="15" borderId="10" xfId="0" applyNumberFormat="1" applyFont="1" applyFill="1" applyBorder="1" applyAlignment="1">
      <alignment vertical="center"/>
    </xf>
    <xf numFmtId="4" fontId="39" fillId="0" borderId="10" xfId="1" applyNumberFormat="1" applyFont="1" applyBorder="1" applyAlignment="1" applyProtection="1">
      <alignment vertical="center" wrapText="1"/>
    </xf>
    <xf numFmtId="4" fontId="39" fillId="0" borderId="10" xfId="0" applyNumberFormat="1" applyFont="1" applyBorder="1"/>
    <xf numFmtId="4" fontId="61" fillId="0" borderId="10" xfId="0" applyNumberFormat="1" applyFont="1" applyBorder="1"/>
    <xf numFmtId="4" fontId="38" fillId="0" borderId="10" xfId="0" applyNumberFormat="1" applyFont="1" applyBorder="1"/>
    <xf numFmtId="4" fontId="55" fillId="0" borderId="10" xfId="0" applyNumberFormat="1" applyFont="1" applyBorder="1"/>
    <xf numFmtId="4" fontId="39" fillId="15" borderId="10" xfId="1" applyNumberFormat="1" applyFont="1" applyFill="1" applyBorder="1" applyAlignment="1" applyProtection="1">
      <alignment vertical="center" wrapText="1"/>
    </xf>
    <xf numFmtId="4" fontId="57" fillId="0" borderId="10" xfId="0" applyNumberFormat="1" applyFont="1" applyBorder="1"/>
    <xf numFmtId="4" fontId="39" fillId="0" borderId="10" xfId="0" applyNumberFormat="1" applyFont="1" applyBorder="1" applyAlignment="1">
      <alignment vertical="center"/>
    </xf>
    <xf numFmtId="4" fontId="60" fillId="0" borderId="10" xfId="0" applyNumberFormat="1" applyFont="1" applyBorder="1"/>
    <xf numFmtId="4" fontId="0" fillId="4" borderId="10" xfId="0" applyNumberFormat="1" applyFill="1" applyBorder="1"/>
    <xf numFmtId="4" fontId="47" fillId="0" borderId="10" xfId="0" applyNumberFormat="1" applyFont="1" applyBorder="1"/>
    <xf numFmtId="49" fontId="1" fillId="0" borderId="10" xfId="0" applyNumberFormat="1" applyFont="1" applyBorder="1" applyAlignment="1">
      <alignment vertical="top" wrapText="1"/>
    </xf>
    <xf numFmtId="164" fontId="1" fillId="2" borderId="10" xfId="1" applyFont="1" applyFill="1" applyBorder="1" applyAlignment="1" applyProtection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15" borderId="10" xfId="0" applyFont="1" applyFill="1" applyBorder="1" applyAlignment="1">
      <alignment vertical="center"/>
    </xf>
    <xf numFmtId="0" fontId="0" fillId="4" borderId="10" xfId="0" applyFill="1" applyBorder="1"/>
    <xf numFmtId="49" fontId="1" fillId="3" borderId="10" xfId="0" applyNumberFormat="1" applyFont="1" applyFill="1" applyBorder="1" applyAlignment="1">
      <alignment vertical="center"/>
    </xf>
    <xf numFmtId="49" fontId="1" fillId="4" borderId="10" xfId="0" applyNumberFormat="1" applyFont="1" applyFill="1" applyBorder="1" applyAlignment="1">
      <alignment vertical="center"/>
    </xf>
    <xf numFmtId="49" fontId="1" fillId="6" borderId="10" xfId="0" applyNumberFormat="1" applyFont="1" applyFill="1" applyBorder="1" applyAlignment="1">
      <alignment vertical="top" wrapText="1"/>
    </xf>
    <xf numFmtId="49" fontId="1" fillId="7" borderId="10" xfId="0" applyNumberFormat="1" applyFont="1" applyFill="1" applyBorder="1" applyAlignment="1">
      <alignment vertical="top" wrapText="1"/>
    </xf>
    <xf numFmtId="49" fontId="6" fillId="0" borderId="10" xfId="0" applyNumberFormat="1" applyFont="1" applyBorder="1" applyAlignment="1">
      <alignment vertical="center"/>
    </xf>
    <xf numFmtId="49" fontId="1" fillId="6" borderId="10" xfId="0" applyNumberFormat="1" applyFont="1" applyFill="1" applyBorder="1" applyAlignment="1">
      <alignment vertical="center"/>
    </xf>
    <xf numFmtId="49" fontId="1" fillId="6" borderId="10" xfId="0" applyNumberFormat="1" applyFont="1" applyFill="1" applyBorder="1"/>
    <xf numFmtId="49" fontId="1" fillId="0" borderId="10" xfId="0" applyNumberFormat="1" applyFont="1" applyBorder="1" applyAlignment="1">
      <alignment vertical="center"/>
    </xf>
    <xf numFmtId="49" fontId="1" fillId="6" borderId="10" xfId="0" applyNumberFormat="1" applyFont="1" applyFill="1" applyBorder="1" applyAlignment="1">
      <alignment wrapText="1"/>
    </xf>
    <xf numFmtId="49" fontId="6" fillId="6" borderId="10" xfId="0" applyNumberFormat="1" applyFont="1" applyFill="1" applyBorder="1" applyAlignment="1">
      <alignment vertical="center"/>
    </xf>
    <xf numFmtId="49" fontId="6" fillId="4" borderId="10" xfId="0" applyNumberFormat="1" applyFont="1" applyFill="1" applyBorder="1" applyAlignment="1">
      <alignment vertical="center"/>
    </xf>
    <xf numFmtId="49" fontId="1" fillId="0" borderId="10" xfId="0" applyNumberFormat="1" applyFont="1" applyBorder="1" applyAlignment="1">
      <alignment vertical="top"/>
    </xf>
    <xf numFmtId="49" fontId="6" fillId="0" borderId="10" xfId="0" applyNumberFormat="1" applyFont="1" applyBorder="1" applyAlignment="1">
      <alignment vertical="center" wrapText="1"/>
    </xf>
    <xf numFmtId="49" fontId="6" fillId="15" borderId="10" xfId="0" applyNumberFormat="1" applyFont="1" applyFill="1" applyBorder="1" applyAlignment="1">
      <alignment vertical="center"/>
    </xf>
    <xf numFmtId="49" fontId="6" fillId="5" borderId="10" xfId="0" applyNumberFormat="1" applyFont="1" applyFill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19" fillId="5" borderId="10" xfId="0" applyFont="1" applyFill="1" applyBorder="1" applyAlignment="1">
      <alignment vertical="center"/>
    </xf>
    <xf numFmtId="0" fontId="21" fillId="5" borderId="10" xfId="0" applyFont="1" applyFill="1" applyBorder="1" applyAlignment="1">
      <alignment vertical="center"/>
    </xf>
    <xf numFmtId="0" fontId="47" fillId="0" borderId="10" xfId="0" applyFont="1" applyBorder="1" applyAlignment="1">
      <alignment vertical="center"/>
    </xf>
    <xf numFmtId="0" fontId="39" fillId="0" borderId="10" xfId="0" applyFont="1" applyBorder="1" applyAlignment="1">
      <alignment horizontal="left" wrapText="1"/>
    </xf>
    <xf numFmtId="0" fontId="19" fillId="0" borderId="10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wrapText="1"/>
    </xf>
    <xf numFmtId="0" fontId="21" fillId="0" borderId="10" xfId="0" applyFont="1" applyBorder="1" applyAlignment="1">
      <alignment horizontal="left"/>
    </xf>
    <xf numFmtId="0" fontId="0" fillId="0" borderId="10" xfId="0" applyBorder="1" applyAlignment="1">
      <alignment horizontal="left" wrapText="1"/>
    </xf>
    <xf numFmtId="0" fontId="23" fillId="0" borderId="10" xfId="0" applyFont="1" applyBorder="1" applyAlignment="1">
      <alignment horizontal="left"/>
    </xf>
    <xf numFmtId="0" fontId="19" fillId="6" borderId="10" xfId="0" applyFont="1" applyFill="1" applyBorder="1" applyAlignment="1">
      <alignment horizontal="left" vertical="center" wrapText="1"/>
    </xf>
    <xf numFmtId="0" fontId="24" fillId="6" borderId="10" xfId="0" applyFont="1" applyFill="1" applyBorder="1" applyAlignment="1">
      <alignment horizontal="left" vertical="center" wrapText="1"/>
    </xf>
    <xf numFmtId="0" fontId="52" fillId="6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6" fillId="0" borderId="10" xfId="2" applyNumberFormat="1" applyFont="1" applyBorder="1" applyAlignment="1" applyProtection="1">
      <alignment horizontal="left" vertical="center"/>
    </xf>
    <xf numFmtId="49" fontId="16" fillId="0" borderId="10" xfId="1" applyNumberFormat="1" applyFont="1" applyBorder="1" applyAlignment="1" applyProtection="1">
      <alignment horizontal="left" vertical="center" wrapText="1"/>
    </xf>
    <xf numFmtId="0" fontId="19" fillId="0" borderId="10" xfId="0" applyFont="1" applyBorder="1" applyAlignment="1">
      <alignment horizontal="left" vertical="center"/>
    </xf>
    <xf numFmtId="0" fontId="47" fillId="0" borderId="10" xfId="0" applyFont="1" applyBorder="1" applyAlignment="1">
      <alignment horizontal="left" vertical="center"/>
    </xf>
    <xf numFmtId="0" fontId="19" fillId="6" borderId="10" xfId="0" applyFont="1" applyFill="1" applyBorder="1" applyAlignment="1">
      <alignment horizontal="left" vertical="center"/>
    </xf>
    <xf numFmtId="0" fontId="47" fillId="0" borderId="10" xfId="0" applyFont="1" applyBorder="1" applyAlignment="1">
      <alignment horizontal="left"/>
    </xf>
    <xf numFmtId="0" fontId="0" fillId="15" borderId="10" xfId="0" applyFill="1" applyBorder="1" applyAlignment="1">
      <alignment horizontal="left"/>
    </xf>
    <xf numFmtId="0" fontId="47" fillId="6" borderId="10" xfId="0" applyFont="1" applyFill="1" applyBorder="1" applyAlignment="1">
      <alignment horizontal="left" vertical="center"/>
    </xf>
    <xf numFmtId="0" fontId="25" fillId="4" borderId="10" xfId="0" applyFont="1" applyFill="1" applyBorder="1" applyAlignment="1">
      <alignment horizontal="left"/>
    </xf>
    <xf numFmtId="164" fontId="1" fillId="2" borderId="10" xfId="1" applyFont="1" applyFill="1" applyBorder="1" applyAlignment="1" applyProtection="1">
      <alignment horizontal="right" vertical="center"/>
    </xf>
    <xf numFmtId="0" fontId="0" fillId="0" borderId="0" xfId="0" applyAlignment="1">
      <alignment horizontal="right"/>
    </xf>
    <xf numFmtId="0" fontId="4" fillId="0" borderId="10" xfId="0" applyFont="1" applyBorder="1" applyAlignment="1">
      <alignment vertical="center"/>
    </xf>
    <xf numFmtId="2" fontId="1" fillId="4" borderId="10" xfId="1" applyNumberFormat="1" applyFont="1" applyFill="1" applyBorder="1" applyAlignment="1" applyProtection="1">
      <alignment vertical="center" wrapText="1"/>
    </xf>
    <xf numFmtId="2" fontId="1" fillId="3" borderId="10" xfId="1" applyNumberFormat="1" applyFont="1" applyFill="1" applyBorder="1" applyAlignment="1" applyProtection="1">
      <alignment vertical="center"/>
    </xf>
    <xf numFmtId="0" fontId="1" fillId="3" borderId="10" xfId="0" applyFont="1" applyFill="1" applyBorder="1" applyAlignment="1">
      <alignment wrapText="1"/>
    </xf>
    <xf numFmtId="4" fontId="6" fillId="4" borderId="10" xfId="1" applyNumberFormat="1" applyFont="1" applyFill="1" applyBorder="1" applyAlignment="1" applyProtection="1">
      <alignment vertical="center"/>
    </xf>
    <xf numFmtId="49" fontId="6" fillId="0" borderId="10" xfId="1" applyNumberFormat="1" applyFont="1" applyBorder="1" applyAlignment="1" applyProtection="1">
      <alignment vertical="center"/>
    </xf>
    <xf numFmtId="2" fontId="6" fillId="0" borderId="10" xfId="0" applyNumberFormat="1" applyFont="1" applyBorder="1" applyAlignment="1">
      <alignment vertical="center"/>
    </xf>
    <xf numFmtId="164" fontId="1" fillId="0" borderId="10" xfId="1" applyFont="1" applyBorder="1" applyAlignment="1" applyProtection="1">
      <alignment vertical="center"/>
    </xf>
    <xf numFmtId="4" fontId="6" fillId="0" borderId="10" xfId="1" applyNumberFormat="1" applyFont="1" applyBorder="1" applyAlignment="1" applyProtection="1">
      <alignment vertical="center"/>
    </xf>
    <xf numFmtId="4" fontId="34" fillId="18" borderId="10" xfId="0" applyNumberFormat="1" applyFont="1" applyFill="1" applyBorder="1" applyAlignment="1">
      <alignment vertical="center"/>
    </xf>
    <xf numFmtId="49" fontId="1" fillId="3" borderId="10" xfId="0" applyNumberFormat="1" applyFont="1" applyFill="1" applyBorder="1" applyAlignment="1">
      <alignment horizontal="right" vertical="center"/>
    </xf>
    <xf numFmtId="49" fontId="1" fillId="4" borderId="10" xfId="0" applyNumberFormat="1" applyFont="1" applyFill="1" applyBorder="1" applyAlignment="1">
      <alignment horizontal="right" vertical="center" wrapText="1"/>
    </xf>
    <xf numFmtId="49" fontId="1" fillId="20" borderId="10" xfId="0" applyNumberFormat="1" applyFont="1" applyFill="1" applyBorder="1" applyAlignment="1">
      <alignment horizontal="right" vertical="center" wrapText="1"/>
    </xf>
    <xf numFmtId="49" fontId="1" fillId="0" borderId="10" xfId="0" applyNumberFormat="1" applyFont="1" applyBorder="1" applyAlignment="1">
      <alignment horizontal="right" vertical="center" wrapText="1"/>
    </xf>
    <xf numFmtId="49" fontId="1" fillId="20" borderId="10" xfId="0" applyNumberFormat="1" applyFont="1" applyFill="1" applyBorder="1" applyAlignment="1">
      <alignment horizontal="right" vertical="top" wrapText="1"/>
    </xf>
    <xf numFmtId="49" fontId="6" fillId="7" borderId="10" xfId="0" applyNumberFormat="1" applyFont="1" applyFill="1" applyBorder="1" applyAlignment="1">
      <alignment horizontal="right" vertical="center" wrapText="1"/>
    </xf>
    <xf numFmtId="49" fontId="6" fillId="7" borderId="10" xfId="0" applyNumberFormat="1" applyFont="1" applyFill="1" applyBorder="1" applyAlignment="1">
      <alignment horizontal="right"/>
    </xf>
    <xf numFmtId="49" fontId="1" fillId="7" borderId="10" xfId="0" applyNumberFormat="1" applyFont="1" applyFill="1" applyBorder="1" applyAlignment="1">
      <alignment horizontal="right" vertical="top" wrapText="1"/>
    </xf>
    <xf numFmtId="49" fontId="1" fillId="7" borderId="10" xfId="0" applyNumberFormat="1" applyFont="1" applyFill="1" applyBorder="1" applyAlignment="1">
      <alignment horizontal="right" wrapText="1"/>
    </xf>
    <xf numFmtId="49" fontId="1" fillId="7" borderId="10" xfId="0" applyNumberFormat="1" applyFont="1" applyFill="1" applyBorder="1" applyAlignment="1">
      <alignment horizontal="right" vertical="center" wrapText="1"/>
    </xf>
    <xf numFmtId="49" fontId="1" fillId="20" borderId="10" xfId="0" applyNumberFormat="1" applyFont="1" applyFill="1" applyBorder="1" applyAlignment="1">
      <alignment horizontal="right" wrapText="1"/>
    </xf>
    <xf numFmtId="49" fontId="6" fillId="4" borderId="10" xfId="0" applyNumberFormat="1" applyFont="1" applyFill="1" applyBorder="1" applyAlignment="1">
      <alignment horizontal="right" vertical="center" wrapText="1"/>
    </xf>
    <xf numFmtId="49" fontId="43" fillId="20" borderId="10" xfId="0" applyNumberFormat="1" applyFont="1" applyFill="1" applyBorder="1" applyAlignment="1">
      <alignment horizontal="right" vertical="center" wrapText="1"/>
    </xf>
    <xf numFmtId="49" fontId="6" fillId="15" borderId="10" xfId="0" applyNumberFormat="1" applyFont="1" applyFill="1" applyBorder="1" applyAlignment="1">
      <alignment horizontal="right" vertical="center" wrapText="1"/>
    </xf>
    <xf numFmtId="49" fontId="6" fillId="5" borderId="10" xfId="0" applyNumberFormat="1" applyFont="1" applyFill="1" applyBorder="1" applyAlignment="1">
      <alignment horizontal="right" vertical="center" wrapText="1"/>
    </xf>
    <xf numFmtId="49" fontId="6" fillId="21" borderId="10" xfId="0" applyNumberFormat="1" applyFont="1" applyFill="1" applyBorder="1" applyAlignment="1">
      <alignment horizontal="right" vertical="center" wrapText="1"/>
    </xf>
    <xf numFmtId="0" fontId="19" fillId="7" borderId="10" xfId="0" applyFont="1" applyFill="1" applyBorder="1" applyAlignment="1">
      <alignment horizontal="right" vertical="center" wrapText="1"/>
    </xf>
    <xf numFmtId="49" fontId="6" fillId="0" borderId="10" xfId="0" applyNumberFormat="1" applyFont="1" applyBorder="1" applyAlignment="1">
      <alignment horizontal="right" vertical="center" wrapText="1"/>
    </xf>
    <xf numFmtId="0" fontId="21" fillId="5" borderId="10" xfId="0" applyFont="1" applyFill="1" applyBorder="1" applyAlignment="1">
      <alignment horizontal="right" vertical="center"/>
    </xf>
    <xf numFmtId="0" fontId="44" fillId="21" borderId="10" xfId="0" applyFont="1" applyFill="1" applyBorder="1" applyAlignment="1">
      <alignment horizontal="right" vertical="center"/>
    </xf>
    <xf numFmtId="0" fontId="44" fillId="0" borderId="10" xfId="0" applyFont="1" applyBorder="1" applyAlignment="1">
      <alignment horizontal="right" vertical="center"/>
    </xf>
    <xf numFmtId="49" fontId="6" fillId="24" borderId="10" xfId="0" applyNumberFormat="1" applyFont="1" applyFill="1" applyBorder="1" applyAlignment="1">
      <alignment horizontal="right" vertical="center" wrapText="1"/>
    </xf>
    <xf numFmtId="49" fontId="6" fillId="22" borderId="10" xfId="0" applyNumberFormat="1" applyFont="1" applyFill="1" applyBorder="1" applyAlignment="1">
      <alignment horizontal="right" vertical="center" wrapText="1"/>
    </xf>
    <xf numFmtId="0" fontId="19" fillId="0" borderId="10" xfId="0" applyFont="1" applyBorder="1" applyAlignment="1">
      <alignment horizontal="right" vertical="center" wrapText="1"/>
    </xf>
    <xf numFmtId="0" fontId="1" fillId="14" borderId="10" xfId="0" applyFont="1" applyFill="1" applyBorder="1" applyAlignment="1">
      <alignment horizontal="right" vertical="center"/>
    </xf>
    <xf numFmtId="0" fontId="19" fillId="22" borderId="10" xfId="0" applyFont="1" applyFill="1" applyBorder="1" applyAlignment="1">
      <alignment horizontal="right" vertical="center" wrapText="1"/>
    </xf>
    <xf numFmtId="0" fontId="19" fillId="23" borderId="10" xfId="0" applyFont="1" applyFill="1" applyBorder="1" applyAlignment="1">
      <alignment horizontal="right" vertical="center" wrapText="1"/>
    </xf>
    <xf numFmtId="0" fontId="19" fillId="6" borderId="10" xfId="0" applyFont="1" applyFill="1" applyBorder="1" applyAlignment="1">
      <alignment horizontal="right" vertical="center" wrapText="1"/>
    </xf>
    <xf numFmtId="0" fontId="21" fillId="22" borderId="10" xfId="0" applyFont="1" applyFill="1" applyBorder="1" applyAlignment="1">
      <alignment horizontal="right" vertical="center"/>
    </xf>
    <xf numFmtId="0" fontId="21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23" fillId="0" borderId="10" xfId="0" applyFont="1" applyBorder="1" applyAlignment="1">
      <alignment horizontal="right"/>
    </xf>
    <xf numFmtId="0" fontId="46" fillId="22" borderId="10" xfId="0" applyFont="1" applyFill="1" applyBorder="1" applyAlignment="1">
      <alignment horizontal="right" vertical="center" wrapText="1"/>
    </xf>
    <xf numFmtId="0" fontId="19" fillId="22" borderId="10" xfId="0" applyFont="1" applyFill="1" applyBorder="1" applyAlignment="1">
      <alignment horizontal="right" vertical="center"/>
    </xf>
    <xf numFmtId="49" fontId="14" fillId="20" borderId="10" xfId="0" applyNumberFormat="1" applyFont="1" applyFill="1" applyBorder="1" applyAlignment="1">
      <alignment horizontal="right" vertical="center" wrapText="1"/>
    </xf>
    <xf numFmtId="0" fontId="0" fillId="15" borderId="10" xfId="0" applyFill="1" applyBorder="1" applyAlignment="1">
      <alignment horizontal="right"/>
    </xf>
    <xf numFmtId="0" fontId="47" fillId="0" borderId="10" xfId="0" applyFont="1" applyBorder="1" applyAlignment="1">
      <alignment horizontal="right" vertical="center"/>
    </xf>
    <xf numFmtId="49" fontId="1" fillId="5" borderId="10" xfId="0" applyNumberFormat="1" applyFont="1" applyFill="1" applyBorder="1" applyAlignment="1">
      <alignment horizontal="right" vertical="center" wrapText="1"/>
    </xf>
    <xf numFmtId="4" fontId="51" fillId="16" borderId="2" xfId="0" applyNumberFormat="1" applyFont="1" applyFill="1" applyBorder="1" applyAlignment="1">
      <alignment horizontal="center" vertical="center"/>
    </xf>
    <xf numFmtId="4" fontId="51" fillId="0" borderId="2" xfId="0" applyNumberFormat="1" applyFont="1" applyBorder="1" applyAlignment="1">
      <alignment horizontal="center" vertical="center"/>
    </xf>
    <xf numFmtId="4" fontId="51" fillId="0" borderId="2" xfId="0" applyNumberFormat="1" applyFont="1" applyBorder="1" applyAlignment="1">
      <alignment horizontal="center"/>
    </xf>
    <xf numFmtId="4" fontId="51" fillId="0" borderId="2" xfId="0" applyNumberFormat="1" applyFont="1" applyBorder="1" applyAlignment="1">
      <alignment horizontal="center" vertical="top"/>
    </xf>
    <xf numFmtId="4" fontId="51" fillId="13" borderId="2" xfId="0" applyNumberFormat="1" applyFont="1" applyFill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0" fillId="0" borderId="0" xfId="0" applyFont="1" applyAlignment="1">
      <alignment horizontal="center"/>
    </xf>
    <xf numFmtId="4" fontId="51" fillId="0" borderId="0" xfId="0" applyNumberFormat="1" applyFont="1" applyAlignment="1">
      <alignment horizontal="center" vertical="center"/>
    </xf>
    <xf numFmtId="0" fontId="0" fillId="17" borderId="10" xfId="0" applyFill="1" applyBorder="1"/>
    <xf numFmtId="4" fontId="34" fillId="4" borderId="10" xfId="0" applyNumberFormat="1" applyFont="1" applyFill="1" applyBorder="1" applyAlignment="1">
      <alignment vertical="center"/>
    </xf>
    <xf numFmtId="4" fontId="46" fillId="0" borderId="10" xfId="0" applyNumberFormat="1" applyFont="1" applyBorder="1"/>
    <xf numFmtId="10" fontId="46" fillId="0" borderId="10" xfId="0" applyNumberFormat="1" applyFont="1" applyBorder="1"/>
    <xf numFmtId="2" fontId="6" fillId="0" borderId="10" xfId="1" applyNumberFormat="1" applyFont="1" applyBorder="1" applyAlignment="1" applyProtection="1">
      <alignment horizontal="center" vertical="center" wrapText="1"/>
    </xf>
    <xf numFmtId="0" fontId="65" fillId="0" borderId="10" xfId="0" applyFont="1" applyBorder="1"/>
    <xf numFmtId="4" fontId="45" fillId="0" borderId="10" xfId="0" applyNumberFormat="1" applyFont="1" applyBorder="1"/>
    <xf numFmtId="0" fontId="19" fillId="0" borderId="10" xfId="0" applyFont="1" applyBorder="1" applyAlignment="1">
      <alignment horizontal="right" vertical="center"/>
    </xf>
    <xf numFmtId="49" fontId="6" fillId="34" borderId="10" xfId="0" applyNumberFormat="1" applyFont="1" applyFill="1" applyBorder="1" applyAlignment="1">
      <alignment horizontal="right" vertical="center" wrapText="1"/>
    </xf>
    <xf numFmtId="49" fontId="6" fillId="20" borderId="10" xfId="0" applyNumberFormat="1" applyFont="1" applyFill="1" applyBorder="1" applyAlignment="1">
      <alignment horizontal="right" vertical="center" wrapText="1"/>
    </xf>
    <xf numFmtId="0" fontId="71" fillId="0" borderId="10" xfId="0" applyFont="1" applyBorder="1" applyAlignment="1">
      <alignment horizontal="left" vertical="center" wrapText="1"/>
    </xf>
    <xf numFmtId="0" fontId="47" fillId="22" borderId="10" xfId="0" applyFont="1" applyFill="1" applyBorder="1" applyAlignment="1">
      <alignment horizontal="right" vertical="center"/>
    </xf>
    <xf numFmtId="0" fontId="51" fillId="0" borderId="10" xfId="0" applyFont="1" applyBorder="1" applyAlignment="1">
      <alignment horizontal="left" wrapText="1"/>
    </xf>
    <xf numFmtId="0" fontId="59" fillId="0" borderId="10" xfId="0" applyFont="1" applyBorder="1" applyAlignment="1">
      <alignment horizontal="left" vertical="center" wrapText="1"/>
    </xf>
    <xf numFmtId="0" fontId="59" fillId="0" borderId="10" xfId="0" applyFont="1" applyBorder="1" applyAlignment="1">
      <alignment horizontal="center" wrapText="1"/>
    </xf>
    <xf numFmtId="0" fontId="43" fillId="0" borderId="10" xfId="0" applyFont="1" applyBorder="1" applyAlignment="1">
      <alignment horizontal="left" vertical="center" wrapText="1"/>
    </xf>
    <xf numFmtId="4" fontId="19" fillId="0" borderId="0" xfId="0" applyNumberFormat="1" applyFont="1"/>
    <xf numFmtId="0" fontId="17" fillId="4" borderId="10" xfId="0" applyFont="1" applyFill="1" applyBorder="1" applyAlignment="1">
      <alignment horizontal="left" wrapText="1"/>
    </xf>
    <xf numFmtId="0" fontId="45" fillId="0" borderId="10" xfId="0" applyFont="1" applyBorder="1"/>
    <xf numFmtId="49" fontId="51" fillId="22" borderId="10" xfId="0" applyNumberFormat="1" applyFont="1" applyFill="1" applyBorder="1" applyAlignment="1">
      <alignment horizontal="right" vertical="center" wrapText="1"/>
    </xf>
    <xf numFmtId="0" fontId="0" fillId="0" borderId="28" xfId="0" applyBorder="1"/>
    <xf numFmtId="0" fontId="47" fillId="0" borderId="10" xfId="0" applyFont="1" applyBorder="1" applyAlignment="1">
      <alignment wrapText="1"/>
    </xf>
    <xf numFmtId="10" fontId="0" fillId="0" borderId="10" xfId="0" applyNumberFormat="1" applyBorder="1"/>
    <xf numFmtId="4" fontId="19" fillId="0" borderId="10" xfId="0" applyNumberFormat="1" applyFont="1" applyBorder="1"/>
    <xf numFmtId="10" fontId="0" fillId="0" borderId="0" xfId="0" applyNumberFormat="1"/>
    <xf numFmtId="0" fontId="28" fillId="0" borderId="10" xfId="0" applyFont="1" applyBorder="1"/>
    <xf numFmtId="0" fontId="0" fillId="0" borderId="10" xfId="0" applyBorder="1" applyAlignment="1">
      <alignment wrapText="1"/>
    </xf>
    <xf numFmtId="49" fontId="28" fillId="0" borderId="10" xfId="0" applyNumberFormat="1" applyFont="1" applyBorder="1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49" fontId="63" fillId="0" borderId="10" xfId="0" applyNumberFormat="1" applyFont="1" applyBorder="1" applyAlignment="1">
      <alignment horizontal="center" vertical="center" wrapText="1"/>
    </xf>
    <xf numFmtId="0" fontId="62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left" vertical="center" wrapText="1"/>
    </xf>
    <xf numFmtId="49" fontId="62" fillId="0" borderId="10" xfId="0" applyNumberFormat="1" applyFont="1" applyBorder="1" applyAlignment="1">
      <alignment horizontal="center"/>
    </xf>
    <xf numFmtId="0" fontId="29" fillId="0" borderId="10" xfId="0" applyFont="1" applyBorder="1"/>
    <xf numFmtId="49" fontId="62" fillId="0" borderId="10" xfId="0" applyNumberFormat="1" applyFont="1" applyBorder="1" applyAlignment="1">
      <alignment horizontal="center" vertical="center"/>
    </xf>
    <xf numFmtId="0" fontId="66" fillId="0" borderId="10" xfId="0" applyFont="1" applyBorder="1" applyAlignment="1">
      <alignment horizontal="left" vertical="center" wrapText="1"/>
    </xf>
    <xf numFmtId="0" fontId="62" fillId="0" borderId="10" xfId="0" applyFont="1" applyBorder="1" applyAlignment="1">
      <alignment horizontal="center"/>
    </xf>
    <xf numFmtId="0" fontId="6" fillId="19" borderId="10" xfId="0" applyFont="1" applyFill="1" applyBorder="1" applyAlignment="1">
      <alignment horizontal="left" wrapText="1"/>
    </xf>
    <xf numFmtId="4" fontId="65" fillId="19" borderId="10" xfId="0" applyNumberFormat="1" applyFont="1" applyFill="1" applyBorder="1"/>
    <xf numFmtId="0" fontId="41" fillId="0" borderId="0" xfId="0" applyFont="1" applyAlignment="1">
      <alignment horizontal="center" wrapText="1"/>
    </xf>
    <xf numFmtId="0" fontId="6" fillId="35" borderId="10" xfId="0" applyFont="1" applyFill="1" applyBorder="1" applyAlignment="1">
      <alignment horizontal="left" wrapText="1"/>
    </xf>
    <xf numFmtId="0" fontId="1" fillId="36" borderId="10" xfId="0" applyFont="1" applyFill="1" applyBorder="1" applyAlignment="1">
      <alignment horizontal="left" wrapText="1"/>
    </xf>
    <xf numFmtId="0" fontId="45" fillId="14" borderId="1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28" fillId="0" borderId="2" xfId="0" applyFont="1" applyBorder="1"/>
    <xf numFmtId="0" fontId="28" fillId="0" borderId="2" xfId="0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left" vertical="center" wrapText="1"/>
    </xf>
    <xf numFmtId="165" fontId="29" fillId="0" borderId="2" xfId="1" applyNumberFormat="1" applyFont="1" applyBorder="1" applyAlignment="1" applyProtection="1">
      <alignment horizontal="center"/>
    </xf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5" xfId="0" applyFont="1" applyBorder="1"/>
    <xf numFmtId="49" fontId="29" fillId="0" borderId="8" xfId="0" applyNumberFormat="1" applyFont="1" applyBorder="1" applyAlignment="1">
      <alignment horizontal="center"/>
    </xf>
    <xf numFmtId="0" fontId="29" fillId="0" borderId="8" xfId="0" applyFont="1" applyBorder="1"/>
    <xf numFmtId="0" fontId="29" fillId="0" borderId="8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9" fillId="0" borderId="9" xfId="0" applyFont="1" applyBorder="1" applyAlignment="1">
      <alignment horizontal="center"/>
    </xf>
    <xf numFmtId="49" fontId="41" fillId="0" borderId="0" xfId="0" applyNumberFormat="1" applyFont="1" applyAlignment="1">
      <alignment horizontal="center"/>
    </xf>
    <xf numFmtId="0" fontId="28" fillId="0" borderId="6" xfId="0" applyFont="1" applyBorder="1" applyAlignment="1">
      <alignment horizontal="center"/>
    </xf>
    <xf numFmtId="165" fontId="29" fillId="0" borderId="2" xfId="1" applyNumberFormat="1" applyFont="1" applyBorder="1" applyAlignment="1" applyProtection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/>
    </xf>
    <xf numFmtId="0" fontId="29" fillId="0" borderId="6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9" fillId="0" borderId="4" xfId="0" applyFont="1" applyBorder="1" applyAlignment="1">
      <alignment horizontal="center"/>
    </xf>
    <xf numFmtId="0" fontId="29" fillId="0" borderId="7" xfId="0" applyFont="1" applyBorder="1"/>
    <xf numFmtId="49" fontId="29" fillId="0" borderId="0" xfId="0" applyNumberFormat="1" applyFont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/>
    </xf>
    <xf numFmtId="0" fontId="39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1" fillId="0" borderId="0" xfId="0" applyFont="1" applyAlignment="1">
      <alignment horizontal="left" vertical="center" wrapText="1"/>
    </xf>
    <xf numFmtId="49" fontId="31" fillId="0" borderId="0" xfId="0" applyNumberFormat="1" applyFont="1" applyAlignment="1">
      <alignment horizontal="center"/>
    </xf>
    <xf numFmtId="0" fontId="32" fillId="0" borderId="0" xfId="0" applyFont="1"/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3" fillId="0" borderId="0" xfId="0" applyFont="1"/>
    <xf numFmtId="49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2" fontId="33" fillId="0" borderId="0" xfId="0" applyNumberFormat="1" applyFont="1" applyAlignment="1">
      <alignment horizontal="center"/>
    </xf>
    <xf numFmtId="0" fontId="31" fillId="0" borderId="10" xfId="0" applyFont="1" applyBorder="1" applyAlignment="1">
      <alignment horizontal="left" vertical="center" wrapText="1"/>
    </xf>
    <xf numFmtId="49" fontId="31" fillId="0" borderId="10" xfId="0" applyNumberFormat="1" applyFont="1" applyBorder="1" applyAlignment="1">
      <alignment horizontal="center"/>
    </xf>
    <xf numFmtId="0" fontId="31" fillId="0" borderId="10" xfId="0" applyFont="1" applyBorder="1" applyAlignment="1">
      <alignment horizontal="center"/>
    </xf>
    <xf numFmtId="0" fontId="31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justify" vertical="top" wrapText="1"/>
    </xf>
    <xf numFmtId="0" fontId="34" fillId="0" borderId="10" xfId="0" applyFont="1" applyBorder="1" applyAlignment="1">
      <alignment horizontal="center" vertical="center" wrapText="1"/>
    </xf>
    <xf numFmtId="4" fontId="34" fillId="0" borderId="10" xfId="0" applyNumberFormat="1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4" fontId="35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left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1" applyNumberFormat="1" applyFont="1" applyBorder="1" applyAlignment="1" applyProtection="1">
      <alignment horizontal="center"/>
    </xf>
    <xf numFmtId="0" fontId="14" fillId="0" borderId="5" xfId="0" applyFont="1" applyBorder="1"/>
    <xf numFmtId="49" fontId="14" fillId="0" borderId="8" xfId="0" applyNumberFormat="1" applyFont="1" applyBorder="1" applyAlignment="1">
      <alignment horizontal="center"/>
    </xf>
    <xf numFmtId="0" fontId="14" fillId="0" borderId="8" xfId="0" applyFont="1" applyBorder="1"/>
    <xf numFmtId="0" fontId="14" fillId="0" borderId="8" xfId="0" applyFont="1" applyBorder="1" applyAlignment="1">
      <alignment horizontal="center"/>
    </xf>
    <xf numFmtId="0" fontId="0" fillId="0" borderId="1" xfId="0" applyBorder="1"/>
    <xf numFmtId="0" fontId="14" fillId="0" borderId="9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center"/>
    </xf>
    <xf numFmtId="0" fontId="0" fillId="0" borderId="2" xfId="0" applyBorder="1"/>
    <xf numFmtId="49" fontId="6" fillId="0" borderId="2" xfId="0" applyNumberFormat="1" applyFont="1" applyBorder="1" applyAlignment="1">
      <alignment horizontal="left" vertical="center" wrapText="1"/>
    </xf>
    <xf numFmtId="49" fontId="41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/>
    <xf numFmtId="0" fontId="46" fillId="0" borderId="10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54" fillId="0" borderId="10" xfId="0" applyNumberFormat="1" applyFont="1" applyBorder="1" applyAlignment="1">
      <alignment horizontal="center"/>
    </xf>
    <xf numFmtId="0" fontId="24" fillId="0" borderId="10" xfId="0" applyFont="1" applyBorder="1" applyAlignment="1">
      <alignment vertical="center" wrapText="1"/>
    </xf>
    <xf numFmtId="0" fontId="26" fillId="0" borderId="10" xfId="0" applyFont="1" applyBorder="1"/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4" fillId="0" borderId="6" xfId="0" applyFont="1" applyBorder="1" applyAlignment="1">
      <alignment vertical="center" wrapText="1"/>
    </xf>
    <xf numFmtId="0" fontId="0" fillId="0" borderId="10" xfId="0" applyBorder="1" applyAlignment="1">
      <alignment horizontal="center"/>
    </xf>
    <xf numFmtId="0" fontId="25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49" fontId="6" fillId="0" borderId="10" xfId="0" applyNumberFormat="1" applyFont="1" applyBorder="1" applyAlignment="1">
      <alignment horizontal="center" vertical="center" wrapText="1"/>
    </xf>
    <xf numFmtId="49" fontId="54" fillId="0" borderId="2" xfId="0" applyNumberFormat="1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49" fontId="28" fillId="0" borderId="2" xfId="0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46" fillId="0" borderId="10" xfId="0" applyFont="1" applyBorder="1" applyAlignment="1">
      <alignment vertical="center" wrapText="1"/>
    </xf>
    <xf numFmtId="0" fontId="53" fillId="0" borderId="10" xfId="0" applyFont="1" applyBorder="1" applyAlignment="1">
      <alignment horizontal="center" vertical="center"/>
    </xf>
    <xf numFmtId="0" fontId="47" fillId="0" borderId="2" xfId="0" applyFont="1" applyBorder="1" applyAlignment="1">
      <alignment vertical="center" wrapText="1"/>
    </xf>
    <xf numFmtId="4" fontId="45" fillId="0" borderId="0" xfId="0" applyNumberFormat="1" applyFont="1"/>
    <xf numFmtId="0" fontId="30" fillId="0" borderId="10" xfId="0" applyFont="1" applyBorder="1"/>
    <xf numFmtId="49" fontId="30" fillId="0" borderId="10" xfId="0" applyNumberFormat="1" applyFont="1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10" xfId="0" applyFont="1" applyBorder="1" applyAlignment="1">
      <alignment horizontal="center" vertical="center" wrapText="1"/>
    </xf>
    <xf numFmtId="0" fontId="37" fillId="0" borderId="26" xfId="0" applyFont="1" applyBorder="1"/>
    <xf numFmtId="0" fontId="0" fillId="0" borderId="13" xfId="0" applyBorder="1"/>
    <xf numFmtId="0" fontId="0" fillId="0" borderId="15" xfId="0" applyBorder="1"/>
    <xf numFmtId="0" fontId="59" fillId="0" borderId="10" xfId="0" applyFont="1" applyBorder="1"/>
    <xf numFmtId="49" fontId="59" fillId="0" borderId="10" xfId="0" applyNumberFormat="1" applyFont="1" applyBorder="1" applyAlignment="1">
      <alignment horizontal="center"/>
    </xf>
    <xf numFmtId="0" fontId="59" fillId="0" borderId="10" xfId="0" applyFont="1" applyBorder="1" applyAlignment="1">
      <alignment horizontal="center"/>
    </xf>
    <xf numFmtId="0" fontId="59" fillId="0" borderId="10" xfId="0" applyFont="1" applyBorder="1" applyAlignment="1">
      <alignment horizontal="center" vertical="center" wrapText="1"/>
    </xf>
    <xf numFmtId="0" fontId="76" fillId="0" borderId="10" xfId="0" applyFont="1" applyBorder="1"/>
    <xf numFmtId="0" fontId="37" fillId="0" borderId="14" xfId="0" applyFont="1" applyBorder="1"/>
    <xf numFmtId="0" fontId="37" fillId="17" borderId="10" xfId="0" applyFont="1" applyFill="1" applyBorder="1"/>
    <xf numFmtId="0" fontId="37" fillId="17" borderId="14" xfId="0" applyFont="1" applyFill="1" applyBorder="1"/>
    <xf numFmtId="4" fontId="45" fillId="17" borderId="14" xfId="0" applyNumberFormat="1" applyFont="1" applyFill="1" applyBorder="1"/>
    <xf numFmtId="4" fontId="0" fillId="17" borderId="10" xfId="0" applyNumberFormat="1" applyFill="1" applyBorder="1"/>
    <xf numFmtId="4" fontId="0" fillId="17" borderId="2" xfId="0" applyNumberFormat="1" applyFill="1" applyBorder="1"/>
    <xf numFmtId="4" fontId="0" fillId="17" borderId="14" xfId="0" applyNumberFormat="1" applyFill="1" applyBorder="1"/>
    <xf numFmtId="4" fontId="20" fillId="17" borderId="2" xfId="1" applyNumberFormat="1" applyFont="1" applyFill="1" applyBorder="1" applyAlignment="1" applyProtection="1">
      <alignment horizontal="center"/>
    </xf>
    <xf numFmtId="2" fontId="0" fillId="17" borderId="10" xfId="0" applyNumberFormat="1" applyFill="1" applyBorder="1"/>
    <xf numFmtId="4" fontId="45" fillId="17" borderId="10" xfId="0" applyNumberFormat="1" applyFont="1" applyFill="1" applyBorder="1"/>
    <xf numFmtId="4" fontId="49" fillId="17" borderId="14" xfId="0" applyNumberFormat="1" applyFont="1" applyFill="1" applyBorder="1"/>
    <xf numFmtId="165" fontId="28" fillId="17" borderId="2" xfId="1" applyNumberFormat="1" applyFont="1" applyFill="1" applyBorder="1" applyAlignment="1" applyProtection="1">
      <alignment horizontal="center"/>
    </xf>
    <xf numFmtId="164" fontId="34" fillId="17" borderId="10" xfId="1" applyFont="1" applyFill="1" applyBorder="1" applyAlignment="1" applyProtection="1">
      <alignment horizontal="center"/>
    </xf>
    <xf numFmtId="164" fontId="18" fillId="0" borderId="10" xfId="1" applyFont="1" applyBorder="1" applyAlignment="1" applyProtection="1">
      <alignment horizontal="center"/>
    </xf>
    <xf numFmtId="164" fontId="18" fillId="19" borderId="10" xfId="1" applyFont="1" applyFill="1" applyBorder="1" applyAlignment="1" applyProtection="1">
      <alignment horizontal="center"/>
    </xf>
    <xf numFmtId="164" fontId="18" fillId="19" borderId="2" xfId="1" applyFont="1" applyFill="1" applyBorder="1" applyAlignment="1" applyProtection="1">
      <alignment horizontal="center"/>
    </xf>
    <xf numFmtId="0" fontId="37" fillId="19" borderId="10" xfId="0" applyFont="1" applyFill="1" applyBorder="1"/>
    <xf numFmtId="4" fontId="0" fillId="0" borderId="3" xfId="0" applyNumberFormat="1" applyBorder="1"/>
    <xf numFmtId="0" fontId="0" fillId="0" borderId="6" xfId="0" applyBorder="1"/>
    <xf numFmtId="4" fontId="16" fillId="0" borderId="1" xfId="0" applyNumberFormat="1" applyFont="1" applyBorder="1" applyAlignment="1">
      <alignment horizontal="center" vertical="center" wrapText="1"/>
    </xf>
    <xf numFmtId="0" fontId="60" fillId="0" borderId="3" xfId="0" applyFont="1" applyBorder="1"/>
    <xf numFmtId="4" fontId="60" fillId="0" borderId="3" xfId="0" applyNumberFormat="1" applyFont="1" applyBorder="1"/>
    <xf numFmtId="0" fontId="29" fillId="0" borderId="4" xfId="0" applyFont="1" applyBorder="1"/>
    <xf numFmtId="49" fontId="29" fillId="0" borderId="5" xfId="0" applyNumberFormat="1" applyFont="1" applyBorder="1" applyAlignment="1">
      <alignment horizontal="center"/>
    </xf>
    <xf numFmtId="49" fontId="41" fillId="0" borderId="10" xfId="0" applyNumberFormat="1" applyFont="1" applyBorder="1" applyAlignment="1">
      <alignment horizontal="center" vertical="center"/>
    </xf>
    <xf numFmtId="0" fontId="36" fillId="0" borderId="10" xfId="0" applyFont="1" applyBorder="1" applyAlignment="1">
      <alignment wrapText="1"/>
    </xf>
    <xf numFmtId="165" fontId="29" fillId="0" borderId="10" xfId="1" applyNumberFormat="1" applyFont="1" applyBorder="1" applyAlignment="1" applyProtection="1">
      <alignment horizontal="center" vertical="center" wrapText="1"/>
    </xf>
    <xf numFmtId="165" fontId="29" fillId="0" borderId="10" xfId="1" applyNumberFormat="1" applyFont="1" applyBorder="1" applyAlignment="1" applyProtection="1">
      <alignment horizontal="center"/>
    </xf>
    <xf numFmtId="165" fontId="28" fillId="17" borderId="10" xfId="1" applyNumberFormat="1" applyFont="1" applyFill="1" applyBorder="1" applyAlignment="1" applyProtection="1">
      <alignment horizontal="center"/>
    </xf>
    <xf numFmtId="0" fontId="16" fillId="0" borderId="10" xfId="0" applyFont="1" applyBorder="1" applyAlignment="1">
      <alignment horizontal="justify"/>
    </xf>
    <xf numFmtId="0" fontId="6" fillId="0" borderId="10" xfId="0" applyFont="1" applyBorder="1" applyAlignment="1">
      <alignment horizontal="justify" vertical="top" wrapText="1"/>
    </xf>
    <xf numFmtId="164" fontId="16" fillId="0" borderId="10" xfId="1" applyFont="1" applyBorder="1" applyAlignment="1" applyProtection="1">
      <alignment horizontal="center"/>
    </xf>
    <xf numFmtId="49" fontId="34" fillId="0" borderId="10" xfId="0" applyNumberFormat="1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49" fontId="48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justify" vertical="top" wrapText="1"/>
    </xf>
    <xf numFmtId="0" fontId="33" fillId="0" borderId="10" xfId="0" applyFont="1" applyBorder="1" applyAlignment="1">
      <alignment horizontal="center"/>
    </xf>
    <xf numFmtId="49" fontId="33" fillId="0" borderId="10" xfId="0" applyNumberFormat="1" applyFont="1" applyBorder="1" applyAlignment="1">
      <alignment horizontal="center"/>
    </xf>
    <xf numFmtId="0" fontId="33" fillId="0" borderId="10" xfId="0" applyFont="1" applyBorder="1"/>
    <xf numFmtId="49" fontId="42" fillId="0" borderId="10" xfId="0" applyNumberFormat="1" applyFont="1" applyBorder="1" applyAlignment="1">
      <alignment horizontal="center"/>
    </xf>
    <xf numFmtId="4" fontId="33" fillId="0" borderId="10" xfId="0" applyNumberFormat="1" applyFont="1" applyBorder="1"/>
    <xf numFmtId="2" fontId="33" fillId="17" borderId="10" xfId="0" applyNumberFormat="1" applyFont="1" applyFill="1" applyBorder="1"/>
    <xf numFmtId="4" fontId="33" fillId="17" borderId="10" xfId="0" applyNumberFormat="1" applyFont="1" applyFill="1" applyBorder="1"/>
    <xf numFmtId="0" fontId="29" fillId="0" borderId="31" xfId="0" applyFont="1" applyBorder="1" applyAlignment="1">
      <alignment horizontal="center" vertical="center" wrapText="1"/>
    </xf>
    <xf numFmtId="49" fontId="29" fillId="0" borderId="31" xfId="0" applyNumberFormat="1" applyFont="1" applyBorder="1" applyAlignment="1">
      <alignment horizontal="center"/>
    </xf>
    <xf numFmtId="0" fontId="29" fillId="0" borderId="31" xfId="0" applyFont="1" applyBorder="1" applyAlignment="1">
      <alignment horizontal="left" vertical="center" wrapText="1"/>
    </xf>
    <xf numFmtId="0" fontId="29" fillId="0" borderId="31" xfId="0" applyFont="1" applyBorder="1" applyAlignment="1">
      <alignment horizontal="center"/>
    </xf>
    <xf numFmtId="0" fontId="28" fillId="0" borderId="10" xfId="0" applyFont="1" applyBorder="1" applyAlignment="1">
      <alignment horizontal="left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39" fillId="0" borderId="10" xfId="0" applyFont="1" applyBorder="1" applyAlignment="1">
      <alignment wrapText="1"/>
    </xf>
    <xf numFmtId="0" fontId="29" fillId="0" borderId="7" xfId="0" applyFont="1" applyBorder="1" applyAlignment="1">
      <alignment horizontal="center"/>
    </xf>
    <xf numFmtId="165" fontId="29" fillId="19" borderId="10" xfId="1" applyNumberFormat="1" applyFont="1" applyFill="1" applyBorder="1" applyAlignment="1" applyProtection="1">
      <alignment horizontal="center"/>
    </xf>
    <xf numFmtId="165" fontId="29" fillId="19" borderId="2" xfId="1" applyNumberFormat="1" applyFont="1" applyFill="1" applyBorder="1" applyAlignment="1" applyProtection="1">
      <alignment horizontal="center"/>
    </xf>
    <xf numFmtId="49" fontId="28" fillId="0" borderId="10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center"/>
    </xf>
    <xf numFmtId="0" fontId="29" fillId="0" borderId="10" xfId="0" applyFont="1" applyBorder="1" applyAlignment="1">
      <alignment wrapText="1"/>
    </xf>
    <xf numFmtId="4" fontId="29" fillId="0" borderId="10" xfId="0" applyNumberFormat="1" applyFont="1" applyBorder="1" applyAlignment="1">
      <alignment horizontal="right"/>
    </xf>
    <xf numFmtId="49" fontId="29" fillId="0" borderId="10" xfId="0" applyNumberFormat="1" applyFont="1" applyBorder="1" applyAlignment="1">
      <alignment horizontal="center"/>
    </xf>
    <xf numFmtId="0" fontId="29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left" vertical="center" wrapText="1"/>
    </xf>
    <xf numFmtId="4" fontId="29" fillId="0" borderId="10" xfId="0" applyNumberFormat="1" applyFont="1" applyBorder="1" applyAlignment="1">
      <alignment horizontal="center" vertical="center" wrapText="1"/>
    </xf>
    <xf numFmtId="4" fontId="28" fillId="0" borderId="10" xfId="0" applyNumberFormat="1" applyFont="1" applyBorder="1" applyAlignment="1">
      <alignment horizontal="center" vertical="center" wrapText="1"/>
    </xf>
    <xf numFmtId="0" fontId="27" fillId="0" borderId="10" xfId="0" applyFont="1" applyBorder="1"/>
    <xf numFmtId="49" fontId="40" fillId="0" borderId="10" xfId="0" applyNumberFormat="1" applyFont="1" applyBorder="1" applyAlignment="1">
      <alignment horizontal="center"/>
    </xf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49" fontId="27" fillId="0" borderId="10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 wrapText="1"/>
    </xf>
    <xf numFmtId="0" fontId="27" fillId="0" borderId="10" xfId="0" applyFont="1" applyBorder="1" applyAlignment="1">
      <alignment horizontal="center" vertical="center" wrapText="1"/>
    </xf>
    <xf numFmtId="49" fontId="40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justify"/>
    </xf>
    <xf numFmtId="0" fontId="18" fillId="0" borderId="10" xfId="0" applyFont="1" applyBorder="1" applyAlignment="1">
      <alignment horizontal="center" wrapText="1"/>
    </xf>
    <xf numFmtId="164" fontId="27" fillId="17" borderId="10" xfId="1" applyFont="1" applyFill="1" applyBorder="1" applyAlignment="1" applyProtection="1">
      <alignment horizontal="center"/>
    </xf>
    <xf numFmtId="164" fontId="27" fillId="6" borderId="1" xfId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49" fontId="9" fillId="20" borderId="10" xfId="0" applyNumberFormat="1" applyFont="1" applyFill="1" applyBorder="1" applyAlignment="1">
      <alignment horizontal="right" vertical="center" wrapText="1"/>
    </xf>
    <xf numFmtId="0" fontId="22" fillId="0" borderId="2" xfId="0" applyFont="1" applyBorder="1" applyAlignment="1">
      <alignment horizontal="center"/>
    </xf>
    <xf numFmtId="49" fontId="9" fillId="20" borderId="10" xfId="0" applyNumberFormat="1" applyFont="1" applyFill="1" applyBorder="1" applyAlignment="1">
      <alignment horizontal="right" vertical="top" wrapText="1"/>
    </xf>
    <xf numFmtId="49" fontId="9" fillId="21" borderId="10" xfId="0" applyNumberFormat="1" applyFont="1" applyFill="1" applyBorder="1" applyAlignment="1">
      <alignment horizontal="right" vertical="center" wrapText="1"/>
    </xf>
    <xf numFmtId="49" fontId="9" fillId="22" borderId="10" xfId="0" applyNumberFormat="1" applyFont="1" applyFill="1" applyBorder="1" applyAlignment="1">
      <alignment horizontal="right" vertical="center" wrapText="1"/>
    </xf>
    <xf numFmtId="49" fontId="9" fillId="21" borderId="10" xfId="0" applyNumberFormat="1" applyFont="1" applyFill="1" applyBorder="1" applyAlignment="1">
      <alignment horizontal="right" wrapText="1"/>
    </xf>
    <xf numFmtId="0" fontId="22" fillId="0" borderId="10" xfId="0" applyFont="1" applyBorder="1" applyAlignment="1">
      <alignment vertical="center" wrapText="1"/>
    </xf>
    <xf numFmtId="4" fontId="9" fillId="9" borderId="0" xfId="0" applyNumberFormat="1" applyFont="1" applyFill="1" applyAlignment="1">
      <alignment horizontal="center" vertical="center"/>
    </xf>
    <xf numFmtId="0" fontId="9" fillId="0" borderId="2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/>
    </xf>
    <xf numFmtId="0" fontId="9" fillId="0" borderId="10" xfId="0" applyFont="1" applyBorder="1" applyAlignment="1">
      <alignment horizontal="center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 wrapText="1"/>
    </xf>
    <xf numFmtId="0" fontId="22" fillId="0" borderId="10" xfId="0" applyFont="1" applyBorder="1" applyAlignment="1">
      <alignment wrapText="1"/>
    </xf>
    <xf numFmtId="0" fontId="22" fillId="0" borderId="10" xfId="0" applyFont="1" applyBorder="1"/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45" fillId="0" borderId="0" xfId="0" applyFont="1" applyAlignment="1">
      <alignment wrapText="1"/>
    </xf>
    <xf numFmtId="0" fontId="1" fillId="4" borderId="10" xfId="0" applyFont="1" applyFill="1" applyBorder="1" applyAlignment="1">
      <alignment horizontal="left" vertical="center"/>
    </xf>
    <xf numFmtId="49" fontId="1" fillId="0" borderId="10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4" fillId="0" borderId="1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45" fillId="14" borderId="10" xfId="0" applyFont="1" applyFill="1" applyBorder="1" applyAlignment="1">
      <alignment horizontal="center" wrapText="1"/>
    </xf>
    <xf numFmtId="0" fontId="45" fillId="0" borderId="10" xfId="0" applyFont="1" applyBorder="1" applyAlignment="1">
      <alignment horizontal="center" wrapText="1"/>
    </xf>
    <xf numFmtId="164" fontId="27" fillId="6" borderId="10" xfId="1" applyFont="1" applyFill="1" applyBorder="1" applyAlignment="1" applyProtection="1">
      <alignment horizontal="left" vertical="center" wrapText="1"/>
    </xf>
    <xf numFmtId="164" fontId="27" fillId="6" borderId="10" xfId="1" applyFont="1" applyFill="1" applyBorder="1" applyAlignment="1" applyProtection="1">
      <alignment horizontal="left" vertical="center"/>
    </xf>
    <xf numFmtId="0" fontId="27" fillId="2" borderId="10" xfId="0" applyFont="1" applyFill="1" applyBorder="1" applyAlignment="1">
      <alignment horizontal="center"/>
    </xf>
    <xf numFmtId="0" fontId="29" fillId="0" borderId="1" xfId="0" applyFont="1" applyBorder="1" applyAlignment="1">
      <alignment horizontal="left"/>
    </xf>
    <xf numFmtId="0" fontId="29" fillId="0" borderId="4" xfId="0" applyFont="1" applyBorder="1" applyAlignment="1">
      <alignment horizontal="left"/>
    </xf>
    <xf numFmtId="0" fontId="29" fillId="0" borderId="5" xfId="0" applyFont="1" applyBorder="1" applyAlignment="1">
      <alignment horizontal="left"/>
    </xf>
    <xf numFmtId="0" fontId="5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59" fillId="0" borderId="10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51" fillId="26" borderId="24" xfId="0" applyFont="1" applyFill="1" applyBorder="1" applyAlignment="1">
      <alignment horizontal="center" vertical="center" wrapText="1"/>
    </xf>
    <xf numFmtId="0" fontId="51" fillId="26" borderId="25" xfId="0" applyFont="1" applyFill="1" applyBorder="1" applyAlignment="1">
      <alignment horizontal="center" vertical="center" wrapText="1"/>
    </xf>
    <xf numFmtId="0" fontId="26" fillId="11" borderId="10" xfId="0" applyFont="1" applyFill="1" applyBorder="1" applyAlignment="1">
      <alignment horizontal="center" vertical="center"/>
    </xf>
    <xf numFmtId="0" fontId="26" fillId="10" borderId="10" xfId="0" applyFont="1" applyFill="1" applyBorder="1" applyAlignment="1">
      <alignment horizontal="center" vertical="center" wrapText="1"/>
    </xf>
    <xf numFmtId="0" fontId="26" fillId="12" borderId="10" xfId="0" applyFont="1" applyFill="1" applyBorder="1" applyAlignment="1">
      <alignment horizontal="center" vertical="center"/>
    </xf>
    <xf numFmtId="49" fontId="26" fillId="0" borderId="2" xfId="0" applyNumberFormat="1" applyFont="1" applyBorder="1" applyAlignment="1">
      <alignment horizontal="left" vertical="top" wrapText="1"/>
    </xf>
    <xf numFmtId="49" fontId="26" fillId="0" borderId="7" xfId="0" applyNumberFormat="1" applyFont="1" applyBorder="1" applyAlignment="1">
      <alignment horizontal="center" vertical="top" wrapText="1"/>
    </xf>
    <xf numFmtId="49" fontId="26" fillId="0" borderId="0" xfId="0" applyNumberFormat="1" applyFont="1" applyAlignment="1">
      <alignment horizontal="center" vertical="top" wrapText="1"/>
    </xf>
    <xf numFmtId="49" fontId="26" fillId="0" borderId="10" xfId="0" applyNumberFormat="1" applyFont="1" applyBorder="1" applyAlignment="1">
      <alignment horizontal="left" vertical="top" wrapText="1"/>
    </xf>
    <xf numFmtId="49" fontId="26" fillId="0" borderId="24" xfId="0" applyNumberFormat="1" applyFont="1" applyBorder="1" applyAlignment="1">
      <alignment horizontal="left" vertical="top" wrapText="1"/>
    </xf>
    <xf numFmtId="0" fontId="26" fillId="32" borderId="14" xfId="0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/>
    </xf>
    <xf numFmtId="2" fontId="21" fillId="6" borderId="10" xfId="1" applyNumberFormat="1" applyFont="1" applyFill="1" applyBorder="1" applyAlignment="1" applyProtection="1">
      <alignment horizontal="center" vertical="center"/>
    </xf>
    <xf numFmtId="2" fontId="78" fillId="6" borderId="10" xfId="1" applyNumberFormat="1" applyFont="1" applyFill="1" applyBorder="1" applyAlignment="1" applyProtection="1">
      <alignment horizontal="center" vertical="center"/>
    </xf>
    <xf numFmtId="2" fontId="26" fillId="27" borderId="10" xfId="1" applyNumberFormat="1" applyFont="1" applyFill="1" applyBorder="1" applyAlignment="1" applyProtection="1">
      <alignment horizontal="center" vertical="center"/>
    </xf>
    <xf numFmtId="2" fontId="26" fillId="11" borderId="10" xfId="1" applyNumberFormat="1" applyFont="1" applyFill="1" applyBorder="1" applyAlignment="1" applyProtection="1">
      <alignment horizontal="center" vertical="center"/>
    </xf>
    <xf numFmtId="2" fontId="18" fillId="19" borderId="10" xfId="1" applyNumberFormat="1" applyFont="1" applyFill="1" applyBorder="1" applyAlignment="1" applyProtection="1">
      <alignment horizontal="center"/>
    </xf>
    <xf numFmtId="0" fontId="0" fillId="0" borderId="1" xfId="0" applyBorder="1" applyAlignment="1"/>
  </cellXfs>
  <cellStyles count="3">
    <cellStyle name="Normal" xfId="0" builtinId="0"/>
    <cellStyle name="Texto Explicativo" xfId="2" builtinId="53" customBuiltin="1"/>
    <cellStyle name="Vírgula" xfId="1" builtinId="3"/>
  </cellStyles>
  <dxfs count="322"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66"/>
      <rgbColor rgb="FF0000FF"/>
      <rgbColor rgb="FFFFFF00"/>
      <rgbColor rgb="FFFF00FF"/>
      <rgbColor rgb="FF66FFFF"/>
      <rgbColor rgb="FF800000"/>
      <rgbColor rgb="FF008000"/>
      <rgbColor rgb="FF00000A"/>
      <rgbColor rgb="FFD0CECE"/>
      <rgbColor rgb="FF800080"/>
      <rgbColor rgb="FF008080"/>
      <rgbColor rgb="FFC0C0C0"/>
      <rgbColor rgb="FFB3B3B3"/>
      <rgbColor rgb="FFB2B2B2"/>
      <rgbColor rgb="FF7030A0"/>
      <rgbColor rgb="FFFFFFE5"/>
      <rgbColor rgb="FFCCFFFF"/>
      <rgbColor rgb="FF660066"/>
      <rgbColor rgb="FFF4B183"/>
      <rgbColor rgb="FF0563C1"/>
      <rgbColor rgb="FFBDD7EE"/>
      <rgbColor rgb="FF000080"/>
      <rgbColor rgb="FFFF00FF"/>
      <rgbColor rgb="FFFFFF66"/>
      <rgbColor rgb="FF99FFFF"/>
      <rgbColor rgb="FF800080"/>
      <rgbColor rgb="FF800000"/>
      <rgbColor rgb="FF008080"/>
      <rgbColor rgb="FF0000FF"/>
      <rgbColor rgb="FF00B0F0"/>
      <rgbColor rgb="FFF2F2FF"/>
      <rgbColor rgb="FFCCFFCC"/>
      <rgbColor rgb="FFFFFF99"/>
      <rgbColor rgb="FF9BC2E6"/>
      <rgbColor rgb="FFFF9999"/>
      <rgbColor rgb="FFFF99FF"/>
      <rgbColor rgb="FFFFCC99"/>
      <rgbColor rgb="FFDDDDDD"/>
      <rgbColor rgb="FF66FF99"/>
      <rgbColor rgb="FF92D050"/>
      <rgbColor rgb="FFFFC000"/>
      <rgbColor rgb="FFCCCCCC"/>
      <rgbColor rgb="FFFF3333"/>
      <rgbColor rgb="FFB4C7E7"/>
      <rgbColor rgb="FF999999"/>
      <rgbColor rgb="FF003366"/>
      <rgbColor rgb="FF00B050"/>
      <rgbColor rgb="FF003300"/>
      <rgbColor rgb="FF333300"/>
      <rgbColor rgb="FF993300"/>
      <rgbColor rgb="FFEEEEEE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  <color rgb="FFC9E3CA"/>
      <color rgb="FFFF66FF"/>
      <color rgb="FF07BCCF"/>
      <color rgb="FFFF0000"/>
      <color rgb="FFCF01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355680</xdr:colOff>
      <xdr:row>231</xdr:row>
      <xdr:rowOff>81360</xdr:rowOff>
    </xdr:from>
    <xdr:to>
      <xdr:col>13</xdr:col>
      <xdr:colOff>190440</xdr:colOff>
      <xdr:row>231</xdr:row>
      <xdr:rowOff>90000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366080" y="71109285"/>
          <a:ext cx="190440" cy="86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</a:path>
          </a:pathLst>
        </a:cu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35718</xdr:colOff>
      <xdr:row>3</xdr:row>
      <xdr:rowOff>26194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870031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19050</xdr:colOff>
      <xdr:row>3</xdr:row>
      <xdr:rowOff>17956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7300" cy="5608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4</xdr:col>
      <xdr:colOff>9526</xdr:colOff>
      <xdr:row>3</xdr:row>
      <xdr:rowOff>19050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" y="0"/>
          <a:ext cx="4010024" cy="561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</xdr:colOff>
      <xdr:row>0</xdr:row>
      <xdr:rowOff>360</xdr:rowOff>
    </xdr:from>
    <xdr:to>
      <xdr:col>18</xdr:col>
      <xdr:colOff>35278</xdr:colOff>
      <xdr:row>3</xdr:row>
      <xdr:rowOff>11160</xdr:rowOff>
    </xdr:to>
    <xdr:pic>
      <xdr:nvPicPr>
        <xdr:cNvPr id="3" name="Picture 9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60" y="360"/>
          <a:ext cx="15956955" cy="481170"/>
        </a:xfrm>
        <a:prstGeom prst="rect">
          <a:avLst/>
        </a:prstGeom>
        <a:ln w="1260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IG255"/>
  <sheetViews>
    <sheetView topLeftCell="A241" zoomScale="80" zoomScaleNormal="80" workbookViewId="0">
      <selection activeCell="U243" sqref="U243"/>
    </sheetView>
  </sheetViews>
  <sheetFormatPr defaultRowHeight="14.25"/>
  <cols>
    <col min="1" max="1" width="5.875" customWidth="1"/>
    <col min="2" max="2" width="10.375" customWidth="1"/>
    <col min="3" max="3" width="7" style="213" customWidth="1"/>
    <col min="4" max="4" width="40.5" style="202" customWidth="1"/>
    <col min="5" max="5" width="5.5" style="202" customWidth="1"/>
    <col min="6" max="13" width="10.5" hidden="1" customWidth="1"/>
    <col min="14" max="15" width="10.5" customWidth="1"/>
    <col min="16" max="16" width="12.625" customWidth="1"/>
    <col min="17" max="17" width="1.625" customWidth="1"/>
    <col min="18" max="18" width="14.25" style="268" hidden="1" customWidth="1"/>
    <col min="19" max="1022" width="10.5" customWidth="1"/>
    <col min="1023" max="1025" width="8.875" customWidth="1"/>
  </cols>
  <sheetData>
    <row r="4" spans="1:241" ht="32.85" customHeight="1">
      <c r="A4" s="163" t="s">
        <v>0</v>
      </c>
      <c r="B4" s="518" t="s">
        <v>1</v>
      </c>
      <c r="C4" s="518"/>
      <c r="D4" s="518"/>
      <c r="E4" s="519" t="s">
        <v>2</v>
      </c>
      <c r="F4" s="519"/>
      <c r="G4" s="519"/>
      <c r="H4" s="519"/>
      <c r="I4" s="519"/>
      <c r="J4" s="519"/>
      <c r="K4" s="519"/>
      <c r="L4" s="519"/>
      <c r="M4" s="519"/>
      <c r="N4" s="519"/>
      <c r="O4" s="519"/>
      <c r="P4" s="519"/>
      <c r="R4" s="496"/>
    </row>
    <row r="5" spans="1:241" ht="14.25" customHeight="1">
      <c r="A5" s="163" t="s">
        <v>3</v>
      </c>
      <c r="B5" s="518" t="s">
        <v>4</v>
      </c>
      <c r="C5" s="518"/>
      <c r="D5" s="518"/>
      <c r="E5" s="520" t="s">
        <v>5</v>
      </c>
      <c r="F5" s="520"/>
      <c r="G5" s="520"/>
      <c r="H5" s="520"/>
      <c r="I5" s="520"/>
      <c r="J5" s="520"/>
      <c r="K5" s="520"/>
      <c r="L5" s="520"/>
      <c r="M5" s="520"/>
      <c r="N5" s="520"/>
      <c r="O5" s="520"/>
      <c r="P5" s="214">
        <v>0</v>
      </c>
      <c r="R5" s="496"/>
    </row>
    <row r="6" spans="1:241">
      <c r="A6" s="164" t="s">
        <v>6</v>
      </c>
      <c r="B6" s="164"/>
      <c r="C6" s="212"/>
      <c r="D6" s="41"/>
      <c r="E6" s="41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R6" s="496"/>
    </row>
    <row r="7" spans="1:241" ht="56.25">
      <c r="A7" s="165" t="s">
        <v>7</v>
      </c>
      <c r="B7" s="171" t="s">
        <v>8</v>
      </c>
      <c r="C7" s="224" t="s">
        <v>9</v>
      </c>
      <c r="D7" s="16" t="s">
        <v>10</v>
      </c>
      <c r="E7" s="42" t="s">
        <v>11</v>
      </c>
      <c r="F7" s="215" t="s">
        <v>12</v>
      </c>
      <c r="G7" s="215" t="s">
        <v>13</v>
      </c>
      <c r="H7" s="215" t="s">
        <v>14</v>
      </c>
      <c r="I7" s="215" t="s">
        <v>15</v>
      </c>
      <c r="J7" s="215" t="s">
        <v>16</v>
      </c>
      <c r="K7" s="215" t="s">
        <v>17</v>
      </c>
      <c r="L7" s="215" t="s">
        <v>18</v>
      </c>
      <c r="M7" s="215" t="s">
        <v>19</v>
      </c>
      <c r="N7" s="216" t="s">
        <v>20</v>
      </c>
      <c r="O7" s="217" t="s">
        <v>21</v>
      </c>
      <c r="P7" s="217" t="s">
        <v>22</v>
      </c>
      <c r="R7" s="496"/>
    </row>
    <row r="8" spans="1:241" s="2" customFormat="1">
      <c r="A8" s="166" t="s">
        <v>23</v>
      </c>
      <c r="B8" s="172"/>
      <c r="C8" s="225"/>
      <c r="D8" s="44" t="s">
        <v>24</v>
      </c>
      <c r="E8" s="45"/>
      <c r="F8" s="218"/>
      <c r="G8" s="218"/>
      <c r="H8" s="218"/>
      <c r="I8" s="218"/>
      <c r="J8" s="218"/>
      <c r="K8" s="218"/>
      <c r="L8" s="218"/>
      <c r="M8" s="218"/>
      <c r="N8" s="134"/>
      <c r="O8" s="134"/>
      <c r="P8" s="137">
        <f>SUM(P9:P11)</f>
        <v>0</v>
      </c>
      <c r="Q8" s="1"/>
      <c r="R8" s="262">
        <f>P8*O246/100+P8</f>
        <v>0</v>
      </c>
    </row>
    <row r="9" spans="1:241">
      <c r="A9" s="167" t="s">
        <v>25</v>
      </c>
      <c r="B9" s="173" t="s">
        <v>26</v>
      </c>
      <c r="C9" s="226" t="s">
        <v>27</v>
      </c>
      <c r="D9" s="22" t="s">
        <v>28</v>
      </c>
      <c r="E9" s="46" t="s">
        <v>29</v>
      </c>
      <c r="F9" s="131">
        <v>0.125</v>
      </c>
      <c r="G9" s="131">
        <v>0.125</v>
      </c>
      <c r="H9" s="131">
        <v>0.125</v>
      </c>
      <c r="I9" s="131">
        <v>0.125</v>
      </c>
      <c r="J9" s="131">
        <v>0.125</v>
      </c>
      <c r="K9" s="131">
        <v>0.125</v>
      </c>
      <c r="L9" s="131">
        <v>0.125</v>
      </c>
      <c r="M9" s="131">
        <v>0.125</v>
      </c>
      <c r="N9" s="131">
        <f>SUM(F9:M9)</f>
        <v>1</v>
      </c>
      <c r="O9" s="69">
        <f>'2-COMPOSIÇÃO_CUSTO_UNITÁRIO'!H14</f>
        <v>0</v>
      </c>
      <c r="P9" s="132">
        <f>N9*O9</f>
        <v>0</v>
      </c>
      <c r="Q9" s="3"/>
      <c r="R9" s="263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</row>
    <row r="10" spans="1:241">
      <c r="A10" s="167" t="s">
        <v>30</v>
      </c>
      <c r="B10" s="173" t="s">
        <v>31</v>
      </c>
      <c r="C10" s="226" t="s">
        <v>32</v>
      </c>
      <c r="D10" s="23" t="s">
        <v>33</v>
      </c>
      <c r="E10" s="46" t="s">
        <v>34</v>
      </c>
      <c r="F10" s="131">
        <v>2</v>
      </c>
      <c r="G10" s="131">
        <v>2</v>
      </c>
      <c r="H10" s="131">
        <v>2</v>
      </c>
      <c r="I10" s="131">
        <v>2</v>
      </c>
      <c r="J10" s="131">
        <v>2</v>
      </c>
      <c r="K10" s="131">
        <v>2</v>
      </c>
      <c r="L10" s="131">
        <v>2</v>
      </c>
      <c r="M10" s="131">
        <v>0</v>
      </c>
      <c r="N10" s="131">
        <f>SUM(F10:M10)</f>
        <v>14</v>
      </c>
      <c r="O10" s="69">
        <f>'2-COMPOSIÇÃO_CUSTO_UNITÁRIO'!H486</f>
        <v>0</v>
      </c>
      <c r="P10" s="132">
        <f>N10*O10</f>
        <v>0</v>
      </c>
      <c r="Q10" s="3"/>
      <c r="R10" s="263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</row>
    <row r="11" spans="1:241">
      <c r="A11" s="167" t="s">
        <v>35</v>
      </c>
      <c r="B11" s="173" t="s">
        <v>36</v>
      </c>
      <c r="C11" s="227" t="s">
        <v>37</v>
      </c>
      <c r="D11" s="22" t="s">
        <v>38</v>
      </c>
      <c r="E11" s="46" t="s">
        <v>39</v>
      </c>
      <c r="F11" s="131">
        <v>0.5</v>
      </c>
      <c r="G11" s="131">
        <v>0.5</v>
      </c>
      <c r="H11" s="131">
        <v>0.5</v>
      </c>
      <c r="I11" s="131">
        <v>0.5</v>
      </c>
      <c r="J11" s="131">
        <v>0.5</v>
      </c>
      <c r="K11" s="131">
        <v>0.5</v>
      </c>
      <c r="L11" s="131">
        <v>0.5</v>
      </c>
      <c r="M11" s="131">
        <v>0.5</v>
      </c>
      <c r="N11" s="131">
        <f>SUM(F11:L11)</f>
        <v>3.5</v>
      </c>
      <c r="O11" s="69">
        <v>0</v>
      </c>
      <c r="P11" s="132">
        <f>N11*O11</f>
        <v>0</v>
      </c>
      <c r="Q11" s="3"/>
      <c r="R11" s="263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</row>
    <row r="12" spans="1:241">
      <c r="A12" s="166" t="s">
        <v>40</v>
      </c>
      <c r="B12" s="172"/>
      <c r="C12" s="225"/>
      <c r="D12" s="44" t="s">
        <v>41</v>
      </c>
      <c r="E12" s="45"/>
      <c r="F12" s="133"/>
      <c r="G12" s="133"/>
      <c r="H12" s="133"/>
      <c r="I12" s="133"/>
      <c r="J12" s="134"/>
      <c r="K12" s="134"/>
      <c r="L12" s="133"/>
      <c r="M12" s="133"/>
      <c r="N12" s="135"/>
      <c r="O12" s="136"/>
      <c r="P12" s="137">
        <f>SUM(P13:P23)</f>
        <v>0</v>
      </c>
      <c r="Q12" s="1"/>
      <c r="R12" s="262">
        <f>P12*O246/100+P12</f>
        <v>0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</row>
    <row r="13" spans="1:241" ht="40.5" customHeight="1">
      <c r="A13" s="168" t="s">
        <v>42</v>
      </c>
      <c r="B13" s="174" t="s">
        <v>26</v>
      </c>
      <c r="C13" s="226" t="s">
        <v>43</v>
      </c>
      <c r="D13" s="47" t="s">
        <v>44</v>
      </c>
      <c r="E13" s="48" t="s">
        <v>29</v>
      </c>
      <c r="F13" s="131">
        <v>297</v>
      </c>
      <c r="G13" s="131">
        <v>0</v>
      </c>
      <c r="H13" s="131">
        <v>267</v>
      </c>
      <c r="I13" s="131">
        <v>310</v>
      </c>
      <c r="J13" s="131">
        <v>308</v>
      </c>
      <c r="K13" s="131">
        <v>258</v>
      </c>
      <c r="L13" s="131">
        <v>210</v>
      </c>
      <c r="M13" s="131">
        <v>0</v>
      </c>
      <c r="N13" s="131">
        <f t="shared" ref="N13:N23" si="0">SUM(F13:L13)</f>
        <v>1650</v>
      </c>
      <c r="O13" s="69">
        <f>'2-COMPOSIÇÃO_CUSTO_UNITÁRIO'!H20</f>
        <v>0</v>
      </c>
      <c r="P13" s="132">
        <f t="shared" ref="P13:P60" si="1">N13*O13</f>
        <v>0</v>
      </c>
      <c r="Q13" s="3"/>
      <c r="R13" s="263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</row>
    <row r="14" spans="1:241" ht="33.75" customHeight="1">
      <c r="A14" s="168" t="s">
        <v>45</v>
      </c>
      <c r="B14" s="174" t="s">
        <v>26</v>
      </c>
      <c r="C14" s="228" t="s">
        <v>46</v>
      </c>
      <c r="D14" s="47" t="s">
        <v>47</v>
      </c>
      <c r="E14" s="18" t="s">
        <v>29</v>
      </c>
      <c r="F14" s="274">
        <v>51</v>
      </c>
      <c r="G14" s="274">
        <v>0</v>
      </c>
      <c r="H14" s="274">
        <v>42</v>
      </c>
      <c r="I14" s="274">
        <v>26</v>
      </c>
      <c r="J14" s="274">
        <v>52</v>
      </c>
      <c r="K14" s="274">
        <v>30</v>
      </c>
      <c r="L14" s="274">
        <v>30</v>
      </c>
      <c r="M14" s="274">
        <v>0</v>
      </c>
      <c r="N14" s="131">
        <f t="shared" si="0"/>
        <v>231</v>
      </c>
      <c r="O14" s="69">
        <f>'2-COMPOSIÇÃO_CUSTO_UNITÁRIO'!H28</f>
        <v>0</v>
      </c>
      <c r="P14" s="132">
        <f t="shared" si="1"/>
        <v>0</v>
      </c>
      <c r="Q14" s="3"/>
      <c r="R14" s="263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</row>
    <row r="15" spans="1:241" ht="22.5">
      <c r="A15" s="168" t="s">
        <v>48</v>
      </c>
      <c r="B15" s="175" t="s">
        <v>36</v>
      </c>
      <c r="C15" s="229" t="s">
        <v>49</v>
      </c>
      <c r="D15" s="49" t="s">
        <v>50</v>
      </c>
      <c r="E15" s="48" t="s">
        <v>51</v>
      </c>
      <c r="F15" s="138">
        <v>10</v>
      </c>
      <c r="G15" s="138">
        <v>10</v>
      </c>
      <c r="H15" s="138">
        <v>10</v>
      </c>
      <c r="I15" s="131">
        <v>10</v>
      </c>
      <c r="J15" s="138">
        <v>10</v>
      </c>
      <c r="K15" s="138">
        <v>10</v>
      </c>
      <c r="L15" s="139">
        <v>10</v>
      </c>
      <c r="M15" s="139">
        <v>0</v>
      </c>
      <c r="N15" s="131">
        <f t="shared" si="0"/>
        <v>70</v>
      </c>
      <c r="O15" s="69">
        <v>0</v>
      </c>
      <c r="P15" s="132">
        <f t="shared" si="1"/>
        <v>0</v>
      </c>
      <c r="Q15" s="3"/>
      <c r="R15" s="263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</row>
    <row r="16" spans="1:241" ht="42.75" customHeight="1">
      <c r="A16" s="168" t="s">
        <v>52</v>
      </c>
      <c r="B16" s="175" t="s">
        <v>36</v>
      </c>
      <c r="C16" s="229" t="s">
        <v>53</v>
      </c>
      <c r="D16" s="19" t="s">
        <v>54</v>
      </c>
      <c r="E16" s="203" t="s">
        <v>55</v>
      </c>
      <c r="F16" s="131">
        <v>1</v>
      </c>
      <c r="G16" s="131">
        <v>0</v>
      </c>
      <c r="H16" s="131">
        <v>0</v>
      </c>
      <c r="I16" s="131">
        <v>0</v>
      </c>
      <c r="J16" s="132">
        <v>0</v>
      </c>
      <c r="K16" s="132">
        <v>0</v>
      </c>
      <c r="L16" s="131">
        <v>0</v>
      </c>
      <c r="M16" s="131">
        <v>0</v>
      </c>
      <c r="N16" s="131">
        <f t="shared" si="0"/>
        <v>1</v>
      </c>
      <c r="O16" s="69">
        <v>0</v>
      </c>
      <c r="P16" s="132">
        <f t="shared" si="1"/>
        <v>0</v>
      </c>
      <c r="Q16" s="3"/>
      <c r="R16" s="263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</row>
    <row r="17" spans="1:241" ht="22.5">
      <c r="A17" s="168" t="s">
        <v>56</v>
      </c>
      <c r="B17" s="175" t="s">
        <v>36</v>
      </c>
      <c r="C17" s="229" t="s">
        <v>53</v>
      </c>
      <c r="D17" s="19" t="s">
        <v>57</v>
      </c>
      <c r="E17" s="203" t="s">
        <v>55</v>
      </c>
      <c r="F17" s="131">
        <v>40</v>
      </c>
      <c r="G17" s="131">
        <v>0</v>
      </c>
      <c r="H17" s="131">
        <v>0</v>
      </c>
      <c r="I17" s="131">
        <v>0</v>
      </c>
      <c r="J17" s="132">
        <v>0</v>
      </c>
      <c r="K17" s="132">
        <v>0</v>
      </c>
      <c r="L17" s="131">
        <v>0</v>
      </c>
      <c r="M17" s="131">
        <v>0</v>
      </c>
      <c r="N17" s="131">
        <f t="shared" si="0"/>
        <v>40</v>
      </c>
      <c r="O17" s="69">
        <v>0</v>
      </c>
      <c r="P17" s="132">
        <f t="shared" si="1"/>
        <v>0</v>
      </c>
      <c r="Q17" s="3"/>
      <c r="R17" s="263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</row>
    <row r="18" spans="1:241" ht="39.200000000000003" customHeight="1">
      <c r="A18" s="168" t="s">
        <v>58</v>
      </c>
      <c r="B18" s="176" t="s">
        <v>36</v>
      </c>
      <c r="C18" s="230" t="s">
        <v>59</v>
      </c>
      <c r="D18" s="50" t="s">
        <v>60</v>
      </c>
      <c r="E18" s="20" t="s">
        <v>61</v>
      </c>
      <c r="F18" s="131">
        <v>1</v>
      </c>
      <c r="G18" s="131">
        <v>1</v>
      </c>
      <c r="H18" s="131">
        <v>1</v>
      </c>
      <c r="I18" s="131">
        <v>1</v>
      </c>
      <c r="J18" s="131">
        <v>1</v>
      </c>
      <c r="K18" s="131">
        <v>1</v>
      </c>
      <c r="L18" s="131">
        <v>1</v>
      </c>
      <c r="M18" s="131">
        <v>1</v>
      </c>
      <c r="N18" s="131">
        <f>SUM(F18:M18)</f>
        <v>8</v>
      </c>
      <c r="O18" s="69">
        <v>0</v>
      </c>
      <c r="P18" s="132">
        <f t="shared" si="1"/>
        <v>0</v>
      </c>
      <c r="Q18" s="3"/>
      <c r="R18" s="263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</row>
    <row r="19" spans="1:241" ht="22.5">
      <c r="A19" s="168" t="s">
        <v>62</v>
      </c>
      <c r="B19" s="176" t="s">
        <v>36</v>
      </c>
      <c r="C19" s="230" t="s">
        <v>63</v>
      </c>
      <c r="D19" s="50" t="s">
        <v>64</v>
      </c>
      <c r="E19" s="20" t="s">
        <v>65</v>
      </c>
      <c r="F19" s="131">
        <v>1</v>
      </c>
      <c r="G19" s="131">
        <v>1</v>
      </c>
      <c r="H19" s="131">
        <v>1</v>
      </c>
      <c r="I19" s="131">
        <v>1</v>
      </c>
      <c r="J19" s="131">
        <v>1</v>
      </c>
      <c r="K19" s="131">
        <v>1</v>
      </c>
      <c r="L19" s="131">
        <v>1</v>
      </c>
      <c r="M19" s="131">
        <v>0</v>
      </c>
      <c r="N19" s="131">
        <f>SUM(F19:M19)</f>
        <v>7</v>
      </c>
      <c r="O19" s="69">
        <v>0</v>
      </c>
      <c r="P19" s="132">
        <f t="shared" si="1"/>
        <v>0</v>
      </c>
      <c r="Q19" s="3"/>
      <c r="R19" s="263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</row>
    <row r="20" spans="1:241" ht="33.75">
      <c r="A20" s="168" t="s">
        <v>66</v>
      </c>
      <c r="B20" s="176" t="s">
        <v>36</v>
      </c>
      <c r="C20" s="231" t="s">
        <v>67</v>
      </c>
      <c r="D20" s="49" t="s">
        <v>68</v>
      </c>
      <c r="E20" s="48" t="s">
        <v>69</v>
      </c>
      <c r="F20" s="131">
        <v>4</v>
      </c>
      <c r="G20" s="131">
        <v>4</v>
      </c>
      <c r="H20" s="131">
        <v>4</v>
      </c>
      <c r="I20" s="131">
        <v>4</v>
      </c>
      <c r="J20" s="131">
        <v>4</v>
      </c>
      <c r="K20" s="131">
        <v>4</v>
      </c>
      <c r="L20" s="131">
        <v>4</v>
      </c>
      <c r="M20" s="131">
        <v>4</v>
      </c>
      <c r="N20" s="131">
        <f>SUM(F20:M20)</f>
        <v>32</v>
      </c>
      <c r="O20" s="69">
        <v>0</v>
      </c>
      <c r="P20" s="132">
        <f t="shared" si="1"/>
        <v>0</v>
      </c>
      <c r="Q20" s="3"/>
      <c r="R20" s="263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</row>
    <row r="21" spans="1:241" ht="22.5">
      <c r="A21" s="168" t="s">
        <v>70</v>
      </c>
      <c r="B21" s="176" t="s">
        <v>36</v>
      </c>
      <c r="C21" s="229" t="s">
        <v>53</v>
      </c>
      <c r="D21" s="49" t="s">
        <v>71</v>
      </c>
      <c r="E21" s="48" t="s">
        <v>55</v>
      </c>
      <c r="F21" s="131">
        <v>20</v>
      </c>
      <c r="G21" s="131">
        <v>0</v>
      </c>
      <c r="H21" s="131">
        <v>0</v>
      </c>
      <c r="I21" s="131">
        <v>0</v>
      </c>
      <c r="J21" s="131">
        <v>0</v>
      </c>
      <c r="K21" s="131">
        <v>0</v>
      </c>
      <c r="L21" s="131">
        <v>0</v>
      </c>
      <c r="M21" s="131">
        <v>0</v>
      </c>
      <c r="N21" s="131">
        <f>SUM(F21:M21)</f>
        <v>20</v>
      </c>
      <c r="O21" s="69">
        <v>0</v>
      </c>
      <c r="P21" s="132">
        <f t="shared" si="1"/>
        <v>0</v>
      </c>
      <c r="Q21" s="3"/>
      <c r="R21" s="263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</row>
    <row r="22" spans="1:241">
      <c r="A22" s="168" t="s">
        <v>72</v>
      </c>
      <c r="B22" s="176" t="s">
        <v>36</v>
      </c>
      <c r="C22" s="229" t="s">
        <v>53</v>
      </c>
      <c r="D22" s="49" t="s">
        <v>73</v>
      </c>
      <c r="E22" s="48" t="s">
        <v>39</v>
      </c>
      <c r="F22" s="131">
        <v>8</v>
      </c>
      <c r="G22" s="131">
        <v>0</v>
      </c>
      <c r="H22" s="131">
        <v>0</v>
      </c>
      <c r="I22" s="131">
        <v>0</v>
      </c>
      <c r="J22" s="131">
        <v>0</v>
      </c>
      <c r="K22" s="131">
        <v>0</v>
      </c>
      <c r="L22" s="131">
        <v>0</v>
      </c>
      <c r="M22" s="131">
        <v>0</v>
      </c>
      <c r="N22" s="131">
        <f>SUM(F22:M22)</f>
        <v>8</v>
      </c>
      <c r="O22" s="69">
        <v>0</v>
      </c>
      <c r="P22" s="132">
        <f t="shared" si="1"/>
        <v>0</v>
      </c>
      <c r="Q22" s="3"/>
      <c r="R22" s="263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</row>
    <row r="23" spans="1:241" ht="33.75">
      <c r="A23" s="168" t="s">
        <v>74</v>
      </c>
      <c r="B23" s="177" t="s">
        <v>75</v>
      </c>
      <c r="C23" s="232" t="s">
        <v>76</v>
      </c>
      <c r="D23" s="51" t="s">
        <v>77</v>
      </c>
      <c r="E23" s="52" t="s">
        <v>11</v>
      </c>
      <c r="F23" s="140">
        <v>2</v>
      </c>
      <c r="G23" s="140">
        <v>2</v>
      </c>
      <c r="H23" s="140">
        <v>2</v>
      </c>
      <c r="I23" s="140">
        <v>2</v>
      </c>
      <c r="J23" s="140">
        <v>2</v>
      </c>
      <c r="K23" s="140">
        <v>2</v>
      </c>
      <c r="L23" s="140">
        <v>2</v>
      </c>
      <c r="M23" s="140">
        <v>0</v>
      </c>
      <c r="N23" s="131">
        <f t="shared" si="0"/>
        <v>14</v>
      </c>
      <c r="O23" s="69">
        <v>0</v>
      </c>
      <c r="P23" s="132">
        <f t="shared" si="1"/>
        <v>0</v>
      </c>
      <c r="Q23" s="5"/>
      <c r="R23" s="26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</row>
    <row r="24" spans="1:241">
      <c r="A24" s="166" t="s">
        <v>78</v>
      </c>
      <c r="B24" s="172"/>
      <c r="C24" s="225"/>
      <c r="D24" s="44" t="s">
        <v>79</v>
      </c>
      <c r="E24" s="45"/>
      <c r="F24" s="133"/>
      <c r="G24" s="133"/>
      <c r="H24" s="133"/>
      <c r="I24" s="133"/>
      <c r="J24" s="134"/>
      <c r="K24" s="134"/>
      <c r="L24" s="133"/>
      <c r="M24" s="133"/>
      <c r="N24" s="135"/>
      <c r="O24" s="136"/>
      <c r="P24" s="137">
        <f>SUM(P25:P27)</f>
        <v>0</v>
      </c>
      <c r="Q24" s="6"/>
      <c r="R24" s="262">
        <f>P24*O246/100+P24</f>
        <v>0</v>
      </c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</row>
    <row r="25" spans="1:241" ht="82.15" customHeight="1">
      <c r="A25" s="168" t="s">
        <v>80</v>
      </c>
      <c r="B25" s="178" t="s">
        <v>36</v>
      </c>
      <c r="C25" s="233" t="s">
        <v>81</v>
      </c>
      <c r="D25" s="22" t="s">
        <v>82</v>
      </c>
      <c r="E25" s="53" t="s">
        <v>55</v>
      </c>
      <c r="F25" s="132">
        <v>1</v>
      </c>
      <c r="G25" s="132">
        <v>1</v>
      </c>
      <c r="H25" s="132">
        <v>1</v>
      </c>
      <c r="I25" s="132">
        <v>1</v>
      </c>
      <c r="J25" s="132">
        <v>1</v>
      </c>
      <c r="K25" s="132">
        <v>1</v>
      </c>
      <c r="L25" s="132">
        <v>1</v>
      </c>
      <c r="M25" s="132">
        <v>1</v>
      </c>
      <c r="N25" s="131">
        <f t="shared" ref="N25:N27" si="2">SUM(F25:L25)</f>
        <v>7</v>
      </c>
      <c r="O25" s="69">
        <v>0</v>
      </c>
      <c r="P25" s="132">
        <f t="shared" si="1"/>
        <v>0</v>
      </c>
      <c r="Q25" s="6"/>
      <c r="R25" s="263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</row>
    <row r="26" spans="1:241" ht="62.45" customHeight="1">
      <c r="A26" s="168" t="s">
        <v>83</v>
      </c>
      <c r="B26" s="176" t="s">
        <v>36</v>
      </c>
      <c r="C26" s="231" t="s">
        <v>84</v>
      </c>
      <c r="D26" s="50" t="s">
        <v>85</v>
      </c>
      <c r="E26" s="54" t="s">
        <v>51</v>
      </c>
      <c r="F26" s="131">
        <v>2</v>
      </c>
      <c r="G26" s="131">
        <v>2</v>
      </c>
      <c r="H26" s="131">
        <v>2</v>
      </c>
      <c r="I26" s="131">
        <v>2</v>
      </c>
      <c r="J26" s="131">
        <v>2</v>
      </c>
      <c r="K26" s="131">
        <v>2</v>
      </c>
      <c r="L26" s="131">
        <v>2</v>
      </c>
      <c r="M26" s="131">
        <v>2</v>
      </c>
      <c r="N26" s="131">
        <f t="shared" si="2"/>
        <v>14</v>
      </c>
      <c r="O26" s="69">
        <v>0</v>
      </c>
      <c r="P26" s="132">
        <f t="shared" si="1"/>
        <v>0</v>
      </c>
      <c r="Q26" s="3"/>
      <c r="R26" s="26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</row>
    <row r="27" spans="1:241" ht="76.7" customHeight="1">
      <c r="A27" s="168" t="s">
        <v>86</v>
      </c>
      <c r="B27" s="176" t="s">
        <v>36</v>
      </c>
      <c r="C27" s="231" t="s">
        <v>87</v>
      </c>
      <c r="D27" s="50" t="s">
        <v>88</v>
      </c>
      <c r="E27" s="20" t="s">
        <v>51</v>
      </c>
      <c r="F27" s="131">
        <v>2</v>
      </c>
      <c r="G27" s="131">
        <v>2</v>
      </c>
      <c r="H27" s="131">
        <v>2</v>
      </c>
      <c r="I27" s="131">
        <v>2</v>
      </c>
      <c r="J27" s="131">
        <v>2</v>
      </c>
      <c r="K27" s="131">
        <v>2</v>
      </c>
      <c r="L27" s="131">
        <v>2</v>
      </c>
      <c r="M27" s="131">
        <v>2</v>
      </c>
      <c r="N27" s="131">
        <f t="shared" si="2"/>
        <v>14</v>
      </c>
      <c r="O27" s="69">
        <v>0</v>
      </c>
      <c r="P27" s="132">
        <f t="shared" si="1"/>
        <v>0</v>
      </c>
      <c r="Q27" s="3"/>
      <c r="R27" s="26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</row>
    <row r="28" spans="1:241">
      <c r="A28" s="166" t="s">
        <v>89</v>
      </c>
      <c r="B28" s="172"/>
      <c r="C28" s="225"/>
      <c r="D28" s="44" t="s">
        <v>90</v>
      </c>
      <c r="E28" s="45"/>
      <c r="F28" s="133"/>
      <c r="G28" s="133"/>
      <c r="H28" s="133"/>
      <c r="I28" s="133"/>
      <c r="J28" s="134"/>
      <c r="K28" s="134"/>
      <c r="L28" s="133"/>
      <c r="M28" s="133"/>
      <c r="N28" s="141"/>
      <c r="O28" s="136"/>
      <c r="P28" s="137">
        <f>SUM(P29:P42)</f>
        <v>0</v>
      </c>
      <c r="Q28" s="1"/>
      <c r="R28" s="262">
        <f>P28*O246/100+P28</f>
        <v>0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</row>
    <row r="29" spans="1:241" ht="22.5">
      <c r="A29" s="168" t="s">
        <v>91</v>
      </c>
      <c r="B29" s="179" t="s">
        <v>26</v>
      </c>
      <c r="C29" s="234" t="s">
        <v>92</v>
      </c>
      <c r="D29" s="55" t="s">
        <v>93</v>
      </c>
      <c r="E29" s="52" t="s">
        <v>29</v>
      </c>
      <c r="F29" s="131">
        <v>297</v>
      </c>
      <c r="G29" s="131">
        <v>0</v>
      </c>
      <c r="H29" s="131">
        <v>267</v>
      </c>
      <c r="I29" s="131">
        <v>310</v>
      </c>
      <c r="J29" s="131">
        <v>308</v>
      </c>
      <c r="K29" s="131">
        <v>258</v>
      </c>
      <c r="L29" s="131">
        <v>210</v>
      </c>
      <c r="M29" s="131">
        <v>0</v>
      </c>
      <c r="N29" s="131">
        <f t="shared" ref="N29:N42" si="3">SUM(F29:L29)</f>
        <v>1650</v>
      </c>
      <c r="O29" s="139">
        <f>'2-COMPOSIÇÃO_CUSTO_UNITÁRIO'!H36</f>
        <v>0</v>
      </c>
      <c r="P29" s="132">
        <f t="shared" si="1"/>
        <v>0</v>
      </c>
      <c r="Q29" s="5"/>
      <c r="R29" s="26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</row>
    <row r="30" spans="1:241" ht="56.25">
      <c r="A30" s="168" t="s">
        <v>94</v>
      </c>
      <c r="B30" s="180" t="s">
        <v>75</v>
      </c>
      <c r="C30" s="229" t="s">
        <v>95</v>
      </c>
      <c r="D30" s="56" t="s">
        <v>96</v>
      </c>
      <c r="E30" s="53" t="s">
        <v>29</v>
      </c>
      <c r="F30" s="131">
        <v>90</v>
      </c>
      <c r="G30" s="131">
        <v>0</v>
      </c>
      <c r="H30" s="131">
        <v>80</v>
      </c>
      <c r="I30" s="131">
        <v>93</v>
      </c>
      <c r="J30" s="131">
        <v>92</v>
      </c>
      <c r="K30" s="131">
        <v>77</v>
      </c>
      <c r="L30" s="131">
        <v>63</v>
      </c>
      <c r="M30" s="131">
        <v>0</v>
      </c>
      <c r="N30" s="131">
        <f t="shared" si="3"/>
        <v>495</v>
      </c>
      <c r="O30" s="69">
        <v>0</v>
      </c>
      <c r="P30" s="132">
        <f t="shared" si="1"/>
        <v>0</v>
      </c>
      <c r="Q30" s="3"/>
      <c r="R30" s="263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</row>
    <row r="31" spans="1:241" ht="67.5">
      <c r="A31" s="168" t="s">
        <v>97</v>
      </c>
      <c r="B31" s="180" t="s">
        <v>75</v>
      </c>
      <c r="C31" s="229" t="s">
        <v>95</v>
      </c>
      <c r="D31" s="47" t="s">
        <v>98</v>
      </c>
      <c r="E31" s="53" t="s">
        <v>51</v>
      </c>
      <c r="F31" s="131">
        <v>10</v>
      </c>
      <c r="G31" s="131">
        <v>0</v>
      </c>
      <c r="H31" s="131">
        <v>10</v>
      </c>
      <c r="I31" s="131">
        <v>10</v>
      </c>
      <c r="J31" s="131">
        <v>10</v>
      </c>
      <c r="K31" s="131">
        <v>10</v>
      </c>
      <c r="L31" s="131">
        <v>10</v>
      </c>
      <c r="M31" s="131">
        <f>SUM(F31:L31)</f>
        <v>60</v>
      </c>
      <c r="N31" s="131">
        <f t="shared" si="3"/>
        <v>60</v>
      </c>
      <c r="O31" s="69">
        <v>0</v>
      </c>
      <c r="P31" s="132">
        <f t="shared" si="1"/>
        <v>0</v>
      </c>
      <c r="Q31" s="3"/>
      <c r="R31" s="263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</row>
    <row r="32" spans="1:241" ht="22.5">
      <c r="A32" s="168" t="s">
        <v>99</v>
      </c>
      <c r="B32" s="173" t="s">
        <v>26</v>
      </c>
      <c r="C32" s="226" t="s">
        <v>100</v>
      </c>
      <c r="D32" s="22" t="s">
        <v>101</v>
      </c>
      <c r="E32" s="53" t="s">
        <v>102</v>
      </c>
      <c r="F32" s="131">
        <v>1</v>
      </c>
      <c r="G32" s="131">
        <v>0</v>
      </c>
      <c r="H32" s="131">
        <v>1</v>
      </c>
      <c r="I32" s="131">
        <v>1</v>
      </c>
      <c r="J32" s="131">
        <v>1</v>
      </c>
      <c r="K32" s="131">
        <v>1</v>
      </c>
      <c r="L32" s="131">
        <v>1</v>
      </c>
      <c r="M32" s="131">
        <v>0</v>
      </c>
      <c r="N32" s="131">
        <f t="shared" si="3"/>
        <v>6</v>
      </c>
      <c r="O32" s="69">
        <f>'2-COMPOSIÇÃO_CUSTO_UNITÁRIO'!H51</f>
        <v>0</v>
      </c>
      <c r="P32" s="132">
        <f t="shared" si="1"/>
        <v>0</v>
      </c>
      <c r="Q32" s="3"/>
      <c r="R32" s="263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</row>
    <row r="33" spans="1:241" ht="39" customHeight="1">
      <c r="A33" s="168" t="s">
        <v>103</v>
      </c>
      <c r="B33" s="180" t="s">
        <v>36</v>
      </c>
      <c r="C33" s="229" t="s">
        <v>104</v>
      </c>
      <c r="D33" s="47" t="s">
        <v>105</v>
      </c>
      <c r="E33" s="53" t="s">
        <v>51</v>
      </c>
      <c r="F33" s="131">
        <v>1</v>
      </c>
      <c r="G33" s="131">
        <v>0</v>
      </c>
      <c r="H33" s="131">
        <v>0</v>
      </c>
      <c r="I33" s="131">
        <v>0</v>
      </c>
      <c r="J33" s="131">
        <v>0</v>
      </c>
      <c r="K33" s="131">
        <v>0</v>
      </c>
      <c r="L33" s="131">
        <v>0</v>
      </c>
      <c r="M33" s="131">
        <v>0</v>
      </c>
      <c r="N33" s="131">
        <f t="shared" si="3"/>
        <v>1</v>
      </c>
      <c r="O33" s="69">
        <v>0</v>
      </c>
      <c r="P33" s="132">
        <f t="shared" si="1"/>
        <v>0</v>
      </c>
      <c r="Q33" s="3"/>
      <c r="R33" s="263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</row>
    <row r="34" spans="1:241" ht="39" customHeight="1">
      <c r="A34" s="168" t="s">
        <v>106</v>
      </c>
      <c r="B34" s="180" t="s">
        <v>107</v>
      </c>
      <c r="C34" s="229" t="s">
        <v>108</v>
      </c>
      <c r="D34" s="19" t="s">
        <v>109</v>
      </c>
      <c r="E34" s="53" t="s">
        <v>55</v>
      </c>
      <c r="F34" s="131">
        <v>10</v>
      </c>
      <c r="G34" s="131">
        <v>10</v>
      </c>
      <c r="H34" s="131">
        <v>10</v>
      </c>
      <c r="I34" s="131">
        <v>10</v>
      </c>
      <c r="J34" s="131">
        <v>10</v>
      </c>
      <c r="K34" s="131">
        <v>10</v>
      </c>
      <c r="L34" s="131">
        <v>10</v>
      </c>
      <c r="M34" s="131">
        <v>0</v>
      </c>
      <c r="N34" s="131">
        <f t="shared" si="3"/>
        <v>70</v>
      </c>
      <c r="O34" s="69">
        <v>0</v>
      </c>
      <c r="P34" s="132">
        <f t="shared" si="1"/>
        <v>0</v>
      </c>
      <c r="Q34" s="3"/>
      <c r="R34" s="263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</row>
    <row r="35" spans="1:241">
      <c r="A35" s="168" t="s">
        <v>110</v>
      </c>
      <c r="B35" s="178" t="s">
        <v>36</v>
      </c>
      <c r="C35" s="233" t="s">
        <v>108</v>
      </c>
      <c r="D35" s="19" t="s">
        <v>111</v>
      </c>
      <c r="E35" s="53" t="s">
        <v>39</v>
      </c>
      <c r="F35" s="132">
        <v>0</v>
      </c>
      <c r="G35" s="132">
        <v>52</v>
      </c>
      <c r="H35" s="132">
        <v>29</v>
      </c>
      <c r="I35" s="132">
        <v>29</v>
      </c>
      <c r="J35" s="132">
        <v>29</v>
      </c>
      <c r="K35" s="132">
        <v>29</v>
      </c>
      <c r="L35" s="132">
        <v>29</v>
      </c>
      <c r="M35" s="132">
        <v>0</v>
      </c>
      <c r="N35" s="131">
        <f t="shared" si="3"/>
        <v>197</v>
      </c>
      <c r="O35" s="69">
        <v>0</v>
      </c>
      <c r="P35" s="132">
        <f t="shared" si="1"/>
        <v>0</v>
      </c>
      <c r="Q35" s="1"/>
      <c r="R35" s="263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</row>
    <row r="36" spans="1:241" ht="22.5">
      <c r="A36" s="168" t="s">
        <v>112</v>
      </c>
      <c r="B36" s="178" t="s">
        <v>36</v>
      </c>
      <c r="C36" s="233" t="s">
        <v>113</v>
      </c>
      <c r="D36" s="19" t="s">
        <v>114</v>
      </c>
      <c r="E36" s="53" t="s">
        <v>69</v>
      </c>
      <c r="F36" s="132">
        <v>63</v>
      </c>
      <c r="G36" s="132">
        <v>0</v>
      </c>
      <c r="H36" s="132">
        <v>54</v>
      </c>
      <c r="I36" s="132">
        <v>42</v>
      </c>
      <c r="J36" s="132">
        <v>23</v>
      </c>
      <c r="K36" s="132">
        <v>42</v>
      </c>
      <c r="L36" s="132">
        <v>45</v>
      </c>
      <c r="M36" s="132">
        <v>0</v>
      </c>
      <c r="N36" s="131">
        <f t="shared" si="3"/>
        <v>269</v>
      </c>
      <c r="O36" s="69">
        <v>0</v>
      </c>
      <c r="P36" s="132">
        <f t="shared" si="1"/>
        <v>0</v>
      </c>
      <c r="Q36" s="1"/>
      <c r="R36" s="263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</row>
    <row r="37" spans="1:241">
      <c r="A37" s="168" t="s">
        <v>115</v>
      </c>
      <c r="B37" s="178" t="s">
        <v>36</v>
      </c>
      <c r="C37" s="233" t="s">
        <v>116</v>
      </c>
      <c r="D37" s="19" t="s">
        <v>117</v>
      </c>
      <c r="E37" s="53" t="s">
        <v>55</v>
      </c>
      <c r="F37" s="132">
        <v>12</v>
      </c>
      <c r="G37" s="132">
        <v>0</v>
      </c>
      <c r="H37" s="132">
        <v>0</v>
      </c>
      <c r="I37" s="132">
        <v>0</v>
      </c>
      <c r="J37" s="132">
        <v>0</v>
      </c>
      <c r="K37" s="132">
        <v>0</v>
      </c>
      <c r="L37" s="132">
        <v>0</v>
      </c>
      <c r="M37" s="132">
        <v>0</v>
      </c>
      <c r="N37" s="131">
        <f t="shared" si="3"/>
        <v>12</v>
      </c>
      <c r="O37" s="69">
        <v>0</v>
      </c>
      <c r="P37" s="132">
        <f t="shared" si="1"/>
        <v>0</v>
      </c>
      <c r="Q37" s="1"/>
      <c r="R37" s="263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</row>
    <row r="38" spans="1:241">
      <c r="A38" s="168" t="s">
        <v>118</v>
      </c>
      <c r="B38" s="178" t="s">
        <v>36</v>
      </c>
      <c r="C38" s="233" t="s">
        <v>119</v>
      </c>
      <c r="D38" s="19" t="s">
        <v>120</v>
      </c>
      <c r="E38" s="53" t="s">
        <v>55</v>
      </c>
      <c r="F38" s="132">
        <v>15</v>
      </c>
      <c r="G38" s="132">
        <v>0</v>
      </c>
      <c r="H38" s="132">
        <v>0</v>
      </c>
      <c r="I38" s="132">
        <v>0</v>
      </c>
      <c r="J38" s="132">
        <v>0</v>
      </c>
      <c r="K38" s="132">
        <v>0</v>
      </c>
      <c r="L38" s="132">
        <v>0</v>
      </c>
      <c r="M38" s="132">
        <v>0</v>
      </c>
      <c r="N38" s="131">
        <f t="shared" si="3"/>
        <v>15</v>
      </c>
      <c r="O38" s="69">
        <v>0</v>
      </c>
      <c r="P38" s="132">
        <f t="shared" si="1"/>
        <v>0</v>
      </c>
      <c r="Q38" s="1"/>
      <c r="R38" s="26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</row>
    <row r="39" spans="1:241" ht="29.25" customHeight="1">
      <c r="A39" s="168" t="s">
        <v>121</v>
      </c>
      <c r="B39" s="178" t="s">
        <v>36</v>
      </c>
      <c r="C39" s="233" t="s">
        <v>122</v>
      </c>
      <c r="D39" s="19" t="s">
        <v>123</v>
      </c>
      <c r="E39" s="53" t="s">
        <v>55</v>
      </c>
      <c r="F39" s="132">
        <v>20</v>
      </c>
      <c r="G39" s="132">
        <v>0</v>
      </c>
      <c r="H39" s="132">
        <v>0</v>
      </c>
      <c r="I39" s="132">
        <v>0</v>
      </c>
      <c r="J39" s="132">
        <v>0</v>
      </c>
      <c r="K39" s="132">
        <v>0</v>
      </c>
      <c r="L39" s="132">
        <v>0</v>
      </c>
      <c r="M39" s="132">
        <v>0</v>
      </c>
      <c r="N39" s="131">
        <f t="shared" si="3"/>
        <v>20</v>
      </c>
      <c r="O39" s="69">
        <v>0</v>
      </c>
      <c r="P39" s="132">
        <f t="shared" si="1"/>
        <v>0</v>
      </c>
      <c r="Q39" s="1"/>
      <c r="R39" s="263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</row>
    <row r="40" spans="1:241" ht="29.25" customHeight="1">
      <c r="A40" s="168" t="s">
        <v>124</v>
      </c>
      <c r="B40" s="178" t="s">
        <v>36</v>
      </c>
      <c r="C40" s="233" t="s">
        <v>125</v>
      </c>
      <c r="D40" s="19" t="s">
        <v>126</v>
      </c>
      <c r="E40" s="53" t="s">
        <v>69</v>
      </c>
      <c r="F40" s="132">
        <v>18</v>
      </c>
      <c r="G40" s="132">
        <v>0</v>
      </c>
      <c r="H40" s="132">
        <v>0</v>
      </c>
      <c r="I40" s="132">
        <v>0</v>
      </c>
      <c r="J40" s="132">
        <v>0</v>
      </c>
      <c r="K40" s="132">
        <v>0</v>
      </c>
      <c r="L40" s="132">
        <v>0</v>
      </c>
      <c r="M40" s="132">
        <v>0</v>
      </c>
      <c r="N40" s="131">
        <f t="shared" si="3"/>
        <v>18</v>
      </c>
      <c r="O40" s="69">
        <v>0</v>
      </c>
      <c r="P40" s="132">
        <f t="shared" si="1"/>
        <v>0</v>
      </c>
      <c r="Q40" s="1"/>
      <c r="R40" s="263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</row>
    <row r="41" spans="1:241" ht="29.25" customHeight="1">
      <c r="A41" s="168" t="s">
        <v>127</v>
      </c>
      <c r="B41" s="178" t="s">
        <v>36</v>
      </c>
      <c r="C41" s="233" t="s">
        <v>128</v>
      </c>
      <c r="D41" s="19" t="s">
        <v>129</v>
      </c>
      <c r="E41" s="53" t="s">
        <v>69</v>
      </c>
      <c r="F41" s="132">
        <v>2</v>
      </c>
      <c r="G41" s="132">
        <v>0</v>
      </c>
      <c r="H41" s="132">
        <v>0</v>
      </c>
      <c r="I41" s="132">
        <v>0</v>
      </c>
      <c r="J41" s="132">
        <v>0</v>
      </c>
      <c r="K41" s="132">
        <v>0</v>
      </c>
      <c r="L41" s="132">
        <v>0</v>
      </c>
      <c r="M41" s="132">
        <v>0</v>
      </c>
      <c r="N41" s="131">
        <f t="shared" si="3"/>
        <v>2</v>
      </c>
      <c r="O41" s="69">
        <v>0</v>
      </c>
      <c r="P41" s="132">
        <f t="shared" si="1"/>
        <v>0</v>
      </c>
      <c r="Q41" s="1"/>
      <c r="R41" s="263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</row>
    <row r="42" spans="1:241" ht="45.75" customHeight="1">
      <c r="A42" s="168" t="s">
        <v>130</v>
      </c>
      <c r="B42" s="178" t="s">
        <v>36</v>
      </c>
      <c r="C42" s="233" t="s">
        <v>131</v>
      </c>
      <c r="D42" s="19" t="s">
        <v>132</v>
      </c>
      <c r="E42" s="53" t="s">
        <v>55</v>
      </c>
      <c r="F42" s="132">
        <v>3</v>
      </c>
      <c r="G42" s="132">
        <v>0</v>
      </c>
      <c r="H42" s="132">
        <v>0</v>
      </c>
      <c r="I42" s="132">
        <v>0</v>
      </c>
      <c r="J42" s="132">
        <v>0</v>
      </c>
      <c r="K42" s="132">
        <v>0</v>
      </c>
      <c r="L42" s="132">
        <v>0</v>
      </c>
      <c r="M42" s="132">
        <v>0</v>
      </c>
      <c r="N42" s="131">
        <f t="shared" si="3"/>
        <v>3</v>
      </c>
      <c r="O42" s="69">
        <v>0</v>
      </c>
      <c r="P42" s="132">
        <f t="shared" si="1"/>
        <v>0</v>
      </c>
      <c r="Q42" s="1"/>
      <c r="R42" s="263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</row>
    <row r="43" spans="1:241" ht="33.75" customHeight="1">
      <c r="A43" s="166" t="s">
        <v>133</v>
      </c>
      <c r="B43" s="181"/>
      <c r="C43" s="235"/>
      <c r="D43" s="43" t="s">
        <v>134</v>
      </c>
      <c r="E43" s="45"/>
      <c r="F43" s="133"/>
      <c r="G43" s="133"/>
      <c r="H43" s="133"/>
      <c r="I43" s="133"/>
      <c r="J43" s="134"/>
      <c r="K43" s="134"/>
      <c r="L43" s="133"/>
      <c r="M43" s="133"/>
      <c r="N43" s="142"/>
      <c r="O43" s="136"/>
      <c r="P43" s="137">
        <f>SUM(P44:P49)</f>
        <v>0</v>
      </c>
      <c r="Q43" s="1"/>
      <c r="R43" s="262">
        <f>P43*O246/100+P43</f>
        <v>0</v>
      </c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</row>
    <row r="44" spans="1:241" ht="22.5">
      <c r="A44" s="168" t="s">
        <v>135</v>
      </c>
      <c r="B44" s="178" t="s">
        <v>36</v>
      </c>
      <c r="C44" s="233" t="s">
        <v>136</v>
      </c>
      <c r="D44" s="22" t="s">
        <v>137</v>
      </c>
      <c r="E44" s="53" t="s">
        <v>51</v>
      </c>
      <c r="F44" s="131">
        <v>29</v>
      </c>
      <c r="G44" s="131">
        <v>62</v>
      </c>
      <c r="H44" s="131">
        <v>39</v>
      </c>
      <c r="I44" s="131">
        <v>39</v>
      </c>
      <c r="J44" s="131">
        <v>39</v>
      </c>
      <c r="K44" s="131">
        <v>39</v>
      </c>
      <c r="L44" s="131">
        <v>39</v>
      </c>
      <c r="M44" s="131">
        <v>0</v>
      </c>
      <c r="N44" s="131">
        <f t="shared" ref="N44:N49" si="4">SUM(F44:L44)</f>
        <v>286</v>
      </c>
      <c r="O44" s="69">
        <v>0</v>
      </c>
      <c r="P44" s="132">
        <f t="shared" si="1"/>
        <v>0</v>
      </c>
      <c r="Q44" s="3"/>
      <c r="R44" s="263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</row>
    <row r="45" spans="1:241" ht="37.5" customHeight="1">
      <c r="A45" s="168" t="s">
        <v>138</v>
      </c>
      <c r="B45" s="178" t="s">
        <v>36</v>
      </c>
      <c r="C45" s="233" t="s">
        <v>139</v>
      </c>
      <c r="D45" s="47" t="s">
        <v>140</v>
      </c>
      <c r="E45" s="53" t="s">
        <v>51</v>
      </c>
      <c r="F45" s="131">
        <v>29</v>
      </c>
      <c r="G45" s="131">
        <v>62</v>
      </c>
      <c r="H45" s="131">
        <v>39</v>
      </c>
      <c r="I45" s="131">
        <v>39</v>
      </c>
      <c r="J45" s="131">
        <v>39</v>
      </c>
      <c r="K45" s="131">
        <v>39</v>
      </c>
      <c r="L45" s="131">
        <v>39</v>
      </c>
      <c r="M45" s="131">
        <v>0</v>
      </c>
      <c r="N45" s="131">
        <f t="shared" si="4"/>
        <v>286</v>
      </c>
      <c r="O45" s="69">
        <v>0</v>
      </c>
      <c r="P45" s="132">
        <f t="shared" si="1"/>
        <v>0</v>
      </c>
      <c r="Q45" s="3"/>
      <c r="R45" s="263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</row>
    <row r="46" spans="1:241" ht="27.75" customHeight="1">
      <c r="A46" s="168" t="s">
        <v>141</v>
      </c>
      <c r="B46" s="178" t="s">
        <v>36</v>
      </c>
      <c r="C46" s="233" t="s">
        <v>142</v>
      </c>
      <c r="D46" s="47" t="s">
        <v>143</v>
      </c>
      <c r="E46" s="53" t="s">
        <v>51</v>
      </c>
      <c r="F46" s="131">
        <v>29</v>
      </c>
      <c r="G46" s="131">
        <v>62</v>
      </c>
      <c r="H46" s="131">
        <v>39</v>
      </c>
      <c r="I46" s="131">
        <v>39</v>
      </c>
      <c r="J46" s="131">
        <v>39</v>
      </c>
      <c r="K46" s="131">
        <v>39</v>
      </c>
      <c r="L46" s="131">
        <v>39</v>
      </c>
      <c r="M46" s="131">
        <v>0</v>
      </c>
      <c r="N46" s="131">
        <f t="shared" si="4"/>
        <v>286</v>
      </c>
      <c r="O46" s="69">
        <v>0</v>
      </c>
      <c r="P46" s="132">
        <f t="shared" si="1"/>
        <v>0</v>
      </c>
      <c r="Q46" s="3"/>
      <c r="R46" s="263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</row>
    <row r="47" spans="1:241" ht="26.25" customHeight="1">
      <c r="A47" s="168" t="s">
        <v>144</v>
      </c>
      <c r="B47" s="178" t="s">
        <v>36</v>
      </c>
      <c r="C47" s="233" t="s">
        <v>145</v>
      </c>
      <c r="D47" s="47" t="s">
        <v>146</v>
      </c>
      <c r="E47" s="53" t="s">
        <v>51</v>
      </c>
      <c r="F47" s="131">
        <v>1</v>
      </c>
      <c r="G47" s="131">
        <v>1</v>
      </c>
      <c r="H47" s="131">
        <v>1</v>
      </c>
      <c r="I47" s="131">
        <v>1</v>
      </c>
      <c r="J47" s="131">
        <v>1</v>
      </c>
      <c r="K47" s="131">
        <v>1</v>
      </c>
      <c r="L47" s="131">
        <v>1</v>
      </c>
      <c r="M47" s="131">
        <v>1</v>
      </c>
      <c r="N47" s="131">
        <f t="shared" si="4"/>
        <v>7</v>
      </c>
      <c r="O47" s="69">
        <v>0</v>
      </c>
      <c r="P47" s="132">
        <f t="shared" si="1"/>
        <v>0</v>
      </c>
      <c r="Q47" s="3"/>
      <c r="R47" s="263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</row>
    <row r="48" spans="1:241" ht="22.5">
      <c r="A48" s="168" t="s">
        <v>147</v>
      </c>
      <c r="B48" s="178" t="s">
        <v>36</v>
      </c>
      <c r="C48" s="233" t="s">
        <v>148</v>
      </c>
      <c r="D48" s="47" t="s">
        <v>149</v>
      </c>
      <c r="E48" s="53" t="s">
        <v>51</v>
      </c>
      <c r="F48" s="131">
        <v>1</v>
      </c>
      <c r="G48" s="131">
        <v>1</v>
      </c>
      <c r="H48" s="131">
        <v>1</v>
      </c>
      <c r="I48" s="131">
        <v>1</v>
      </c>
      <c r="J48" s="131">
        <v>1</v>
      </c>
      <c r="K48" s="131">
        <v>1</v>
      </c>
      <c r="L48" s="131">
        <v>1</v>
      </c>
      <c r="M48" s="131">
        <v>1</v>
      </c>
      <c r="N48" s="131">
        <f t="shared" si="4"/>
        <v>7</v>
      </c>
      <c r="O48" s="69">
        <v>0</v>
      </c>
      <c r="P48" s="132">
        <f t="shared" si="1"/>
        <v>0</v>
      </c>
      <c r="Q48" s="3"/>
      <c r="R48" s="263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</row>
    <row r="49" spans="1:241" s="8" customFormat="1" ht="22.5">
      <c r="A49" s="168" t="s">
        <v>150</v>
      </c>
      <c r="B49" s="182" t="s">
        <v>36</v>
      </c>
      <c r="C49" s="231" t="s">
        <v>151</v>
      </c>
      <c r="D49" s="47" t="s">
        <v>152</v>
      </c>
      <c r="E49" s="58" t="s">
        <v>51</v>
      </c>
      <c r="F49" s="143">
        <v>1</v>
      </c>
      <c r="G49" s="143">
        <v>1</v>
      </c>
      <c r="H49" s="143">
        <v>1</v>
      </c>
      <c r="I49" s="143">
        <v>1</v>
      </c>
      <c r="J49" s="143">
        <v>1</v>
      </c>
      <c r="K49" s="143">
        <v>1</v>
      </c>
      <c r="L49" s="143">
        <v>1</v>
      </c>
      <c r="M49" s="143">
        <v>1</v>
      </c>
      <c r="N49" s="131">
        <f t="shared" si="4"/>
        <v>7</v>
      </c>
      <c r="O49" s="69">
        <v>0</v>
      </c>
      <c r="P49" s="132">
        <f t="shared" si="1"/>
        <v>0</v>
      </c>
      <c r="Q49" s="7"/>
      <c r="R49" s="265"/>
    </row>
    <row r="50" spans="1:241">
      <c r="A50" s="166" t="s">
        <v>153</v>
      </c>
      <c r="B50" s="181"/>
      <c r="C50" s="235"/>
      <c r="D50" s="57" t="s">
        <v>154</v>
      </c>
      <c r="E50" s="45"/>
      <c r="F50" s="133"/>
      <c r="G50" s="133"/>
      <c r="H50" s="133"/>
      <c r="I50" s="133"/>
      <c r="J50" s="134"/>
      <c r="K50" s="134"/>
      <c r="L50" s="133"/>
      <c r="M50" s="133"/>
      <c r="N50" s="135"/>
      <c r="O50" s="136"/>
      <c r="P50" s="137">
        <f>SUM(P51:P60)</f>
        <v>0</v>
      </c>
      <c r="Q50" s="1"/>
      <c r="R50" s="262">
        <f>P50*O246/100+P50</f>
        <v>0</v>
      </c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</row>
    <row r="51" spans="1:241" ht="33.75">
      <c r="A51" s="168" t="s">
        <v>155</v>
      </c>
      <c r="B51" s="183" t="s">
        <v>26</v>
      </c>
      <c r="C51" s="497" t="s">
        <v>156</v>
      </c>
      <c r="D51" s="192" t="s">
        <v>157</v>
      </c>
      <c r="E51" s="46" t="s">
        <v>29</v>
      </c>
      <c r="F51" s="32">
        <v>1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131">
        <f t="shared" ref="N51:N60" si="5">SUM(F51:L51)</f>
        <v>1</v>
      </c>
      <c r="O51" s="32">
        <f>'2-COMPOSIÇÃO_CUSTO_UNITÁRIO'!H61</f>
        <v>0</v>
      </c>
      <c r="P51" s="132">
        <f t="shared" si="1"/>
        <v>0</v>
      </c>
      <c r="R51" s="498"/>
    </row>
    <row r="52" spans="1:241" ht="49.5" customHeight="1">
      <c r="A52" s="168" t="s">
        <v>158</v>
      </c>
      <c r="B52" s="183" t="s">
        <v>159</v>
      </c>
      <c r="C52" s="497" t="s">
        <v>160</v>
      </c>
      <c r="D52" s="192" t="s">
        <v>161</v>
      </c>
      <c r="E52" s="46" t="s">
        <v>162</v>
      </c>
      <c r="F52" s="32">
        <v>0</v>
      </c>
      <c r="G52" s="32">
        <v>1</v>
      </c>
      <c r="H52" s="32">
        <v>1</v>
      </c>
      <c r="I52" s="32">
        <v>1</v>
      </c>
      <c r="J52" s="32">
        <v>1</v>
      </c>
      <c r="K52" s="32">
        <v>1</v>
      </c>
      <c r="L52" s="32">
        <v>1</v>
      </c>
      <c r="M52" s="32">
        <v>0</v>
      </c>
      <c r="N52" s="131">
        <f t="shared" si="5"/>
        <v>6</v>
      </c>
      <c r="O52" s="32">
        <f>'2-COMPOSIÇÃO_CUSTO_UNITÁRIO'!H71</f>
        <v>0</v>
      </c>
      <c r="P52" s="132">
        <f t="shared" si="1"/>
        <v>0</v>
      </c>
      <c r="R52" s="498"/>
    </row>
    <row r="53" spans="1:241" ht="67.5">
      <c r="A53" s="168" t="s">
        <v>163</v>
      </c>
      <c r="B53" s="174" t="s">
        <v>26</v>
      </c>
      <c r="C53" s="499" t="s">
        <v>164</v>
      </c>
      <c r="D53" s="47" t="s">
        <v>165</v>
      </c>
      <c r="E53" s="46" t="s">
        <v>102</v>
      </c>
      <c r="F53" s="131">
        <v>51</v>
      </c>
      <c r="G53" s="131">
        <v>0</v>
      </c>
      <c r="H53" s="131">
        <v>42</v>
      </c>
      <c r="I53" s="131">
        <v>26</v>
      </c>
      <c r="J53" s="131">
        <v>52</v>
      </c>
      <c r="K53" s="131">
        <v>30</v>
      </c>
      <c r="L53" s="131">
        <v>30</v>
      </c>
      <c r="M53" s="131">
        <v>0</v>
      </c>
      <c r="N53" s="131">
        <f t="shared" si="5"/>
        <v>231</v>
      </c>
      <c r="O53" s="32">
        <f>'2-COMPOSIÇÃO_CUSTO_UNITÁRIO'!H79</f>
        <v>0</v>
      </c>
      <c r="P53" s="132">
        <f t="shared" si="1"/>
        <v>0</v>
      </c>
      <c r="R53" s="498"/>
    </row>
    <row r="54" spans="1:241" ht="67.5">
      <c r="A54" s="168" t="s">
        <v>166</v>
      </c>
      <c r="B54" s="183" t="s">
        <v>26</v>
      </c>
      <c r="C54" s="497" t="s">
        <v>167</v>
      </c>
      <c r="D54" s="47" t="s">
        <v>168</v>
      </c>
      <c r="E54" s="46" t="s">
        <v>29</v>
      </c>
      <c r="F54" s="32">
        <v>0</v>
      </c>
      <c r="G54" s="32">
        <v>1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131">
        <f t="shared" si="5"/>
        <v>1</v>
      </c>
      <c r="O54" s="32">
        <f>'2-COMPOSIÇÃO_CUSTO_UNITÁRIO'!H89</f>
        <v>0</v>
      </c>
      <c r="P54" s="132">
        <f t="shared" si="1"/>
        <v>0</v>
      </c>
      <c r="R54" s="498"/>
    </row>
    <row r="55" spans="1:241" ht="33.75">
      <c r="A55" s="168" t="s">
        <v>169</v>
      </c>
      <c r="B55" s="183" t="s">
        <v>26</v>
      </c>
      <c r="C55" s="497" t="s">
        <v>170</v>
      </c>
      <c r="D55" s="47" t="s">
        <v>171</v>
      </c>
      <c r="E55" s="46" t="s">
        <v>29</v>
      </c>
      <c r="F55" s="32">
        <v>0</v>
      </c>
      <c r="G55" s="32">
        <v>2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131">
        <f t="shared" si="5"/>
        <v>2</v>
      </c>
      <c r="O55" s="32">
        <f>'2-COMPOSIÇÃO_CUSTO_UNITÁRIO'!H96</f>
        <v>0</v>
      </c>
      <c r="P55" s="132">
        <f t="shared" si="1"/>
        <v>0</v>
      </c>
      <c r="R55" s="498"/>
    </row>
    <row r="56" spans="1:241" ht="45">
      <c r="A56" s="168" t="s">
        <v>172</v>
      </c>
      <c r="B56" s="183" t="s">
        <v>26</v>
      </c>
      <c r="C56" s="236" t="s">
        <v>173</v>
      </c>
      <c r="D56" s="37" t="s">
        <v>174</v>
      </c>
      <c r="E56" s="204" t="s">
        <v>175</v>
      </c>
      <c r="F56" s="32">
        <v>0</v>
      </c>
      <c r="G56" s="32">
        <v>1</v>
      </c>
      <c r="H56" s="32">
        <v>1</v>
      </c>
      <c r="I56" s="32">
        <v>1</v>
      </c>
      <c r="J56" s="32">
        <v>1</v>
      </c>
      <c r="K56" s="32">
        <v>1</v>
      </c>
      <c r="L56" s="32">
        <v>1</v>
      </c>
      <c r="M56" s="32">
        <v>0</v>
      </c>
      <c r="N56" s="131">
        <f t="shared" si="5"/>
        <v>6</v>
      </c>
      <c r="O56" s="32">
        <f>'2-COMPOSIÇÃO_CUSTO_UNITÁRIO'!H104</f>
        <v>0</v>
      </c>
      <c r="P56" s="132">
        <f t="shared" si="1"/>
        <v>0</v>
      </c>
      <c r="R56" s="498"/>
    </row>
    <row r="57" spans="1:241" ht="79.7" customHeight="1">
      <c r="A57" s="168" t="s">
        <v>176</v>
      </c>
      <c r="B57" s="183" t="s">
        <v>26</v>
      </c>
      <c r="C57" s="236" t="s">
        <v>177</v>
      </c>
      <c r="D57" s="37" t="s">
        <v>178</v>
      </c>
      <c r="E57" s="204" t="s">
        <v>175</v>
      </c>
      <c r="F57" s="32">
        <v>0</v>
      </c>
      <c r="G57" s="32">
        <v>1</v>
      </c>
      <c r="H57" s="32">
        <v>1</v>
      </c>
      <c r="I57" s="32">
        <v>1</v>
      </c>
      <c r="J57" s="32">
        <v>1</v>
      </c>
      <c r="K57" s="32">
        <v>1</v>
      </c>
      <c r="L57" s="32">
        <v>1</v>
      </c>
      <c r="M57" s="32">
        <v>0</v>
      </c>
      <c r="N57" s="131">
        <f t="shared" si="5"/>
        <v>6</v>
      </c>
      <c r="O57" s="32">
        <f>'2-COMPOSIÇÃO_CUSTO_UNITÁRIO'!H113</f>
        <v>0</v>
      </c>
      <c r="P57" s="132">
        <f t="shared" si="1"/>
        <v>0</v>
      </c>
      <c r="R57" s="498"/>
    </row>
    <row r="58" spans="1:241" ht="78.599999999999994" customHeight="1">
      <c r="A58" s="168" t="s">
        <v>179</v>
      </c>
      <c r="B58" s="183" t="s">
        <v>26</v>
      </c>
      <c r="C58" s="236" t="s">
        <v>180</v>
      </c>
      <c r="D58" s="37" t="s">
        <v>181</v>
      </c>
      <c r="E58" s="204" t="s">
        <v>182</v>
      </c>
      <c r="F58" s="32">
        <v>0</v>
      </c>
      <c r="G58" s="32">
        <v>1</v>
      </c>
      <c r="H58" s="32">
        <v>1</v>
      </c>
      <c r="I58" s="32">
        <v>1</v>
      </c>
      <c r="J58" s="32">
        <v>1</v>
      </c>
      <c r="K58" s="32">
        <v>1</v>
      </c>
      <c r="L58" s="32">
        <v>1</v>
      </c>
      <c r="M58" s="32">
        <v>0</v>
      </c>
      <c r="N58" s="131">
        <f t="shared" si="5"/>
        <v>6</v>
      </c>
      <c r="O58" s="32">
        <f>'2-COMPOSIÇÃO_CUSTO_UNITÁRIO'!H121</f>
        <v>0</v>
      </c>
      <c r="P58" s="132">
        <f t="shared" si="1"/>
        <v>0</v>
      </c>
      <c r="R58" s="498"/>
    </row>
    <row r="59" spans="1:241" ht="69.400000000000006" customHeight="1">
      <c r="A59" s="168" t="s">
        <v>183</v>
      </c>
      <c r="B59" s="183" t="s">
        <v>26</v>
      </c>
      <c r="C59" s="236" t="s">
        <v>184</v>
      </c>
      <c r="D59" s="37" t="s">
        <v>185</v>
      </c>
      <c r="E59" s="204" t="s">
        <v>182</v>
      </c>
      <c r="F59" s="32">
        <v>0</v>
      </c>
      <c r="G59" s="32">
        <v>1</v>
      </c>
      <c r="H59" s="32">
        <v>1</v>
      </c>
      <c r="I59" s="32">
        <v>1</v>
      </c>
      <c r="J59" s="32">
        <v>1</v>
      </c>
      <c r="K59" s="32">
        <v>1</v>
      </c>
      <c r="L59" s="32">
        <v>1</v>
      </c>
      <c r="M59" s="32">
        <v>0</v>
      </c>
      <c r="N59" s="131">
        <f t="shared" si="5"/>
        <v>6</v>
      </c>
      <c r="O59" s="32">
        <f>'2-COMPOSIÇÃO_CUSTO_UNITÁRIO'!H129</f>
        <v>0</v>
      </c>
      <c r="P59" s="132">
        <f t="shared" si="1"/>
        <v>0</v>
      </c>
      <c r="R59" s="498"/>
    </row>
    <row r="60" spans="1:241" ht="50.85" customHeight="1">
      <c r="A60" s="168" t="s">
        <v>186</v>
      </c>
      <c r="B60" s="183" t="s">
        <v>26</v>
      </c>
      <c r="C60" s="236" t="s">
        <v>187</v>
      </c>
      <c r="D60" s="37" t="s">
        <v>188</v>
      </c>
      <c r="E60" s="204" t="s">
        <v>182</v>
      </c>
      <c r="F60" s="32">
        <v>1</v>
      </c>
      <c r="G60" s="32">
        <v>1</v>
      </c>
      <c r="H60" s="32">
        <v>1</v>
      </c>
      <c r="I60" s="32">
        <v>1</v>
      </c>
      <c r="J60" s="32">
        <v>1</v>
      </c>
      <c r="K60" s="32">
        <v>1</v>
      </c>
      <c r="L60" s="32">
        <v>1</v>
      </c>
      <c r="M60" s="32">
        <v>0</v>
      </c>
      <c r="N60" s="131">
        <f t="shared" si="5"/>
        <v>7</v>
      </c>
      <c r="O60" s="32">
        <f>'2-COMPOSIÇÃO_CUSTO_UNITÁRIO'!H137</f>
        <v>0</v>
      </c>
      <c r="P60" s="132">
        <f t="shared" si="1"/>
        <v>0</v>
      </c>
      <c r="R60" s="498"/>
    </row>
    <row r="61" spans="1:241">
      <c r="A61" s="166" t="s">
        <v>189</v>
      </c>
      <c r="B61" s="181"/>
      <c r="C61" s="235"/>
      <c r="D61" s="43" t="s">
        <v>190</v>
      </c>
      <c r="E61" s="45"/>
      <c r="F61" s="144"/>
      <c r="G61" s="144"/>
      <c r="H61" s="144"/>
      <c r="I61" s="135"/>
      <c r="J61" s="135"/>
      <c r="K61" s="135"/>
      <c r="L61" s="144"/>
      <c r="M61" s="144"/>
      <c r="N61" s="145"/>
      <c r="O61" s="146"/>
      <c r="P61" s="134">
        <f>P62+P81+P119+P127+P146+P159</f>
        <v>0</v>
      </c>
      <c r="Q61" s="3"/>
      <c r="R61" s="266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</row>
    <row r="62" spans="1:241">
      <c r="A62" s="169" t="s">
        <v>191</v>
      </c>
      <c r="B62" s="184"/>
      <c r="C62" s="237"/>
      <c r="D62" s="59" t="s">
        <v>192</v>
      </c>
      <c r="E62" s="60"/>
      <c r="F62" s="147"/>
      <c r="G62" s="147"/>
      <c r="H62" s="147"/>
      <c r="I62" s="148"/>
      <c r="J62" s="148"/>
      <c r="K62" s="148"/>
      <c r="L62" s="147"/>
      <c r="M62" s="147"/>
      <c r="N62" s="149"/>
      <c r="O62" s="150"/>
      <c r="P62" s="151">
        <f>SUM(P63:P80)</f>
        <v>0</v>
      </c>
      <c r="Q62" s="3"/>
      <c r="R62" s="262">
        <f>P62*O246/100+P62</f>
        <v>0</v>
      </c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</row>
    <row r="63" spans="1:241" ht="51.75" customHeight="1">
      <c r="A63" s="168" t="s">
        <v>193</v>
      </c>
      <c r="B63" s="185" t="s">
        <v>26</v>
      </c>
      <c r="C63" s="500" t="s">
        <v>194</v>
      </c>
      <c r="D63" s="61" t="s">
        <v>195</v>
      </c>
      <c r="E63" s="53" t="s">
        <v>196</v>
      </c>
      <c r="F63" s="152">
        <v>2</v>
      </c>
      <c r="G63" s="152">
        <v>2</v>
      </c>
      <c r="H63" s="152">
        <v>2</v>
      </c>
      <c r="I63" s="152">
        <v>2</v>
      </c>
      <c r="J63" s="152">
        <v>2</v>
      </c>
      <c r="K63" s="152">
        <v>2</v>
      </c>
      <c r="L63" s="152">
        <v>2</v>
      </c>
      <c r="M63" s="152">
        <v>0</v>
      </c>
      <c r="N63" s="131">
        <f t="shared" ref="N63:N80" si="6">SUM(F63:L63)</f>
        <v>14</v>
      </c>
      <c r="O63" s="131">
        <f>'2-COMPOSIÇÃO_CUSTO_UNITÁRIO'!H161</f>
        <v>0</v>
      </c>
      <c r="P63" s="132">
        <f t="shared" ref="P63:P80" si="7">N63*O63</f>
        <v>0</v>
      </c>
      <c r="Q63" s="3"/>
      <c r="R63" s="263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</row>
    <row r="64" spans="1:241" ht="26.25">
      <c r="A64" s="168" t="s">
        <v>197</v>
      </c>
      <c r="B64" s="30" t="s">
        <v>36</v>
      </c>
      <c r="C64" s="238" t="s">
        <v>198</v>
      </c>
      <c r="D64" s="193" t="s">
        <v>199</v>
      </c>
      <c r="E64" s="205" t="s">
        <v>196</v>
      </c>
      <c r="F64" s="152">
        <v>2</v>
      </c>
      <c r="G64" s="152">
        <v>2</v>
      </c>
      <c r="H64" s="152">
        <v>2</v>
      </c>
      <c r="I64" s="152">
        <v>2</v>
      </c>
      <c r="J64" s="152">
        <v>2</v>
      </c>
      <c r="K64" s="152">
        <v>2</v>
      </c>
      <c r="L64" s="152">
        <v>2</v>
      </c>
      <c r="M64" s="152">
        <v>0</v>
      </c>
      <c r="N64" s="131">
        <f t="shared" si="6"/>
        <v>14</v>
      </c>
      <c r="O64" s="69">
        <v>0</v>
      </c>
      <c r="P64" s="132">
        <f t="shared" si="7"/>
        <v>0</v>
      </c>
      <c r="Q64" s="3"/>
      <c r="R64" s="263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</row>
    <row r="65" spans="1:241" ht="33.75">
      <c r="A65" s="168" t="s">
        <v>200</v>
      </c>
      <c r="B65" s="30" t="s">
        <v>36</v>
      </c>
      <c r="C65" s="238" t="s">
        <v>201</v>
      </c>
      <c r="D65" s="193" t="s">
        <v>202</v>
      </c>
      <c r="E65" s="205" t="s">
        <v>196</v>
      </c>
      <c r="F65" s="152">
        <v>4</v>
      </c>
      <c r="G65" s="152">
        <v>2</v>
      </c>
      <c r="H65" s="152">
        <v>2</v>
      </c>
      <c r="I65" s="152">
        <v>2</v>
      </c>
      <c r="J65" s="152">
        <v>2</v>
      </c>
      <c r="K65" s="152">
        <v>2</v>
      </c>
      <c r="L65" s="152">
        <v>2</v>
      </c>
      <c r="M65" s="152">
        <v>0</v>
      </c>
      <c r="N65" s="131">
        <f t="shared" si="6"/>
        <v>16</v>
      </c>
      <c r="O65" s="69">
        <v>0</v>
      </c>
      <c r="P65" s="132">
        <f t="shared" si="7"/>
        <v>0</v>
      </c>
      <c r="Q65" s="3"/>
      <c r="R65" s="263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</row>
    <row r="66" spans="1:241" ht="33.75">
      <c r="A66" s="168" t="s">
        <v>203</v>
      </c>
      <c r="B66" s="175" t="s">
        <v>36</v>
      </c>
      <c r="C66" s="278" t="s">
        <v>204</v>
      </c>
      <c r="D66" s="193" t="s">
        <v>205</v>
      </c>
      <c r="E66" s="205" t="s">
        <v>61</v>
      </c>
      <c r="F66" s="153">
        <v>62.95</v>
      </c>
      <c r="G66" s="153">
        <v>10.3</v>
      </c>
      <c r="H66" s="153">
        <v>15</v>
      </c>
      <c r="I66" s="154">
        <v>10</v>
      </c>
      <c r="J66" s="154">
        <v>9.3000000000000007</v>
      </c>
      <c r="K66" s="154">
        <v>9.9</v>
      </c>
      <c r="L66" s="154">
        <v>21.95</v>
      </c>
      <c r="M66" s="154">
        <v>2.5</v>
      </c>
      <c r="N66" s="131">
        <f t="shared" si="6"/>
        <v>139.4</v>
      </c>
      <c r="O66" s="69">
        <v>0</v>
      </c>
      <c r="P66" s="132">
        <f t="shared" si="7"/>
        <v>0</v>
      </c>
      <c r="Q66" s="3"/>
      <c r="R66" s="263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</row>
    <row r="67" spans="1:241">
      <c r="A67" s="168" t="s">
        <v>206</v>
      </c>
      <c r="B67" s="175" t="s">
        <v>36</v>
      </c>
      <c r="C67" s="278" t="s">
        <v>207</v>
      </c>
      <c r="D67" s="194" t="s">
        <v>208</v>
      </c>
      <c r="E67" s="206" t="s">
        <v>196</v>
      </c>
      <c r="F67" s="155">
        <v>5</v>
      </c>
      <c r="G67" s="155">
        <v>5</v>
      </c>
      <c r="H67" s="155">
        <v>4</v>
      </c>
      <c r="I67" s="156">
        <v>4</v>
      </c>
      <c r="J67" s="156">
        <v>4</v>
      </c>
      <c r="K67" s="156">
        <v>4</v>
      </c>
      <c r="L67" s="156">
        <v>5</v>
      </c>
      <c r="M67" s="156">
        <v>1</v>
      </c>
      <c r="N67" s="131">
        <f t="shared" si="6"/>
        <v>31</v>
      </c>
      <c r="O67" s="69">
        <v>0</v>
      </c>
      <c r="P67" s="132">
        <f t="shared" si="7"/>
        <v>0</v>
      </c>
      <c r="Q67" s="3"/>
      <c r="R67" s="263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</row>
    <row r="68" spans="1:241">
      <c r="A68" s="168" t="s">
        <v>209</v>
      </c>
      <c r="B68" s="175" t="s">
        <v>26</v>
      </c>
      <c r="C68" s="239" t="s">
        <v>210</v>
      </c>
      <c r="D68" s="194" t="s">
        <v>211</v>
      </c>
      <c r="E68" s="206" t="s">
        <v>196</v>
      </c>
      <c r="F68" s="155">
        <v>10</v>
      </c>
      <c r="G68" s="155">
        <v>3</v>
      </c>
      <c r="H68" s="155">
        <v>6</v>
      </c>
      <c r="I68" s="156">
        <v>2</v>
      </c>
      <c r="J68" s="156">
        <v>2</v>
      </c>
      <c r="K68" s="156">
        <v>2</v>
      </c>
      <c r="L68" s="156">
        <v>2</v>
      </c>
      <c r="M68" s="156">
        <v>0</v>
      </c>
      <c r="N68" s="131">
        <f t="shared" si="6"/>
        <v>27</v>
      </c>
      <c r="O68" s="131">
        <f>'2-COMPOSIÇÃO_CUSTO_UNITÁRIO'!H418</f>
        <v>0</v>
      </c>
      <c r="P68" s="132">
        <f t="shared" si="7"/>
        <v>0</v>
      </c>
      <c r="Q68" s="3"/>
      <c r="R68" s="263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</row>
    <row r="69" spans="1:241" ht="22.5">
      <c r="A69" s="168" t="s">
        <v>212</v>
      </c>
      <c r="B69" s="30" t="s">
        <v>36</v>
      </c>
      <c r="C69" s="240">
        <v>92890</v>
      </c>
      <c r="D69" s="194" t="s">
        <v>213</v>
      </c>
      <c r="E69" s="206" t="s">
        <v>196</v>
      </c>
      <c r="F69" s="155">
        <v>2</v>
      </c>
      <c r="G69" s="155">
        <v>2</v>
      </c>
      <c r="H69" s="155">
        <v>2</v>
      </c>
      <c r="I69" s="156">
        <v>2</v>
      </c>
      <c r="J69" s="156">
        <v>2</v>
      </c>
      <c r="K69" s="156">
        <v>2</v>
      </c>
      <c r="L69" s="156">
        <v>2</v>
      </c>
      <c r="M69" s="156">
        <v>0</v>
      </c>
      <c r="N69" s="131">
        <f t="shared" si="6"/>
        <v>14</v>
      </c>
      <c r="O69" s="69">
        <v>0</v>
      </c>
      <c r="P69" s="132">
        <f t="shared" si="7"/>
        <v>0</v>
      </c>
      <c r="Q69" s="3"/>
      <c r="R69" s="263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</row>
    <row r="70" spans="1:241" ht="33.75">
      <c r="A70" s="168" t="s">
        <v>214</v>
      </c>
      <c r="B70" s="30" t="s">
        <v>36</v>
      </c>
      <c r="C70" s="241" t="s">
        <v>215</v>
      </c>
      <c r="D70" s="194" t="s">
        <v>216</v>
      </c>
      <c r="E70" s="206" t="s">
        <v>217</v>
      </c>
      <c r="F70" s="155">
        <v>1</v>
      </c>
      <c r="G70" s="155">
        <v>2</v>
      </c>
      <c r="H70" s="155">
        <v>2</v>
      </c>
      <c r="I70" s="156">
        <v>2</v>
      </c>
      <c r="J70" s="156">
        <v>2</v>
      </c>
      <c r="K70" s="156">
        <v>2</v>
      </c>
      <c r="L70" s="156">
        <v>2</v>
      </c>
      <c r="M70" s="156">
        <v>0</v>
      </c>
      <c r="N70" s="131">
        <f t="shared" si="6"/>
        <v>13</v>
      </c>
      <c r="O70" s="69">
        <v>0</v>
      </c>
      <c r="P70" s="132">
        <f t="shared" si="7"/>
        <v>0</v>
      </c>
      <c r="Q70" s="3"/>
      <c r="R70" s="263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</row>
    <row r="71" spans="1:241" ht="22.5">
      <c r="A71" s="168" t="s">
        <v>218</v>
      </c>
      <c r="B71" s="30" t="s">
        <v>36</v>
      </c>
      <c r="C71" s="238" t="s">
        <v>219</v>
      </c>
      <c r="D71" s="193" t="s">
        <v>220</v>
      </c>
      <c r="E71" s="205" t="s">
        <v>196</v>
      </c>
      <c r="F71" s="131">
        <v>2</v>
      </c>
      <c r="G71" s="131">
        <v>0</v>
      </c>
      <c r="H71" s="131">
        <v>0</v>
      </c>
      <c r="I71" s="131">
        <v>0</v>
      </c>
      <c r="J71" s="131">
        <v>0</v>
      </c>
      <c r="K71" s="131">
        <v>0</v>
      </c>
      <c r="L71" s="131">
        <v>0</v>
      </c>
      <c r="M71" s="131">
        <v>0</v>
      </c>
      <c r="N71" s="131">
        <f t="shared" si="6"/>
        <v>2</v>
      </c>
      <c r="O71" s="69">
        <v>0</v>
      </c>
      <c r="P71" s="132">
        <f t="shared" si="7"/>
        <v>0</v>
      </c>
      <c r="Q71" s="3"/>
      <c r="R71" s="263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</row>
    <row r="72" spans="1:241" ht="32.25" customHeight="1">
      <c r="A72" s="168" t="s">
        <v>221</v>
      </c>
      <c r="B72" s="30" t="s">
        <v>222</v>
      </c>
      <c r="C72" s="501" t="s">
        <v>223</v>
      </c>
      <c r="D72" s="193" t="s">
        <v>224</v>
      </c>
      <c r="E72" s="205" t="s">
        <v>217</v>
      </c>
      <c r="F72" s="131">
        <v>2</v>
      </c>
      <c r="G72" s="131">
        <v>0</v>
      </c>
      <c r="H72" s="131">
        <v>0</v>
      </c>
      <c r="I72" s="131">
        <v>0</v>
      </c>
      <c r="J72" s="131">
        <v>0</v>
      </c>
      <c r="K72" s="131">
        <v>0</v>
      </c>
      <c r="L72" s="131">
        <v>0</v>
      </c>
      <c r="M72" s="131">
        <v>0</v>
      </c>
      <c r="N72" s="131">
        <f t="shared" si="6"/>
        <v>2</v>
      </c>
      <c r="O72" s="152">
        <f>'2-COMPOSIÇÃO_CUSTO_UNITÁRIO'!H168</f>
        <v>0</v>
      </c>
      <c r="P72" s="132">
        <f t="shared" si="7"/>
        <v>0</v>
      </c>
      <c r="Q72" s="3"/>
      <c r="R72" s="263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</row>
    <row r="73" spans="1:241" ht="22.5">
      <c r="A73" s="168" t="s">
        <v>225</v>
      </c>
      <c r="B73" s="30" t="s">
        <v>26</v>
      </c>
      <c r="C73" s="501" t="s">
        <v>226</v>
      </c>
      <c r="D73" s="193" t="s">
        <v>227</v>
      </c>
      <c r="E73" s="205" t="s">
        <v>217</v>
      </c>
      <c r="F73" s="131">
        <v>2</v>
      </c>
      <c r="G73" s="131">
        <v>0</v>
      </c>
      <c r="H73" s="131">
        <v>0</v>
      </c>
      <c r="I73" s="131">
        <v>0</v>
      </c>
      <c r="J73" s="131">
        <v>0</v>
      </c>
      <c r="K73" s="131">
        <v>0</v>
      </c>
      <c r="L73" s="131">
        <v>0</v>
      </c>
      <c r="M73" s="131">
        <v>0</v>
      </c>
      <c r="N73" s="131">
        <f t="shared" si="6"/>
        <v>2</v>
      </c>
      <c r="O73" s="152">
        <f>'2-COMPOSIÇÃO_CUSTO_UNITÁRIO'!H177</f>
        <v>0</v>
      </c>
      <c r="P73" s="132">
        <f t="shared" si="7"/>
        <v>0</v>
      </c>
      <c r="Q73" s="3"/>
      <c r="R73" s="263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</row>
    <row r="74" spans="1:241" ht="22.5">
      <c r="A74" s="168" t="s">
        <v>228</v>
      </c>
      <c r="B74" s="63" t="s">
        <v>36</v>
      </c>
      <c r="C74" s="238" t="s">
        <v>229</v>
      </c>
      <c r="D74" s="193" t="s">
        <v>230</v>
      </c>
      <c r="E74" s="207" t="s">
        <v>231</v>
      </c>
      <c r="F74" s="131">
        <v>5</v>
      </c>
      <c r="G74" s="131">
        <v>5</v>
      </c>
      <c r="H74" s="131">
        <v>5</v>
      </c>
      <c r="I74" s="131">
        <v>5</v>
      </c>
      <c r="J74" s="131">
        <v>5</v>
      </c>
      <c r="K74" s="131">
        <v>5</v>
      </c>
      <c r="L74" s="131">
        <v>5</v>
      </c>
      <c r="M74" s="131">
        <v>5</v>
      </c>
      <c r="N74" s="131">
        <f>SUM(F74:M74)</f>
        <v>40</v>
      </c>
      <c r="O74" s="69">
        <v>0</v>
      </c>
      <c r="P74" s="132">
        <f t="shared" si="7"/>
        <v>0</v>
      </c>
      <c r="Q74" s="3"/>
      <c r="R74" s="263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</row>
    <row r="75" spans="1:241">
      <c r="A75" s="168" t="s">
        <v>232</v>
      </c>
      <c r="B75" s="23" t="s">
        <v>36</v>
      </c>
      <c r="C75" s="238" t="s">
        <v>233</v>
      </c>
      <c r="D75" s="193" t="s">
        <v>234</v>
      </c>
      <c r="E75" s="207" t="s">
        <v>196</v>
      </c>
      <c r="F75" s="131">
        <v>17</v>
      </c>
      <c r="G75" s="131">
        <v>17</v>
      </c>
      <c r="H75" s="131">
        <v>17</v>
      </c>
      <c r="I75" s="131">
        <v>17</v>
      </c>
      <c r="J75" s="131">
        <v>17</v>
      </c>
      <c r="K75" s="131">
        <v>17</v>
      </c>
      <c r="L75" s="131">
        <v>17</v>
      </c>
      <c r="M75" s="131">
        <v>17</v>
      </c>
      <c r="N75" s="131">
        <f>SUM(F75:M75)</f>
        <v>136</v>
      </c>
      <c r="O75" s="69">
        <v>0</v>
      </c>
      <c r="P75" s="132">
        <f t="shared" si="7"/>
        <v>0</v>
      </c>
      <c r="Q75" s="3"/>
      <c r="R75" s="263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</row>
    <row r="76" spans="1:241">
      <c r="A76" s="168" t="s">
        <v>235</v>
      </c>
      <c r="B76" s="63" t="s">
        <v>75</v>
      </c>
      <c r="C76" s="241" t="s">
        <v>76</v>
      </c>
      <c r="D76" s="193" t="s">
        <v>236</v>
      </c>
      <c r="E76" s="207" t="s">
        <v>196</v>
      </c>
      <c r="F76" s="131">
        <v>5</v>
      </c>
      <c r="G76" s="131">
        <v>5</v>
      </c>
      <c r="H76" s="131">
        <v>5</v>
      </c>
      <c r="I76" s="131">
        <v>5</v>
      </c>
      <c r="J76" s="131">
        <v>5</v>
      </c>
      <c r="K76" s="131">
        <v>5</v>
      </c>
      <c r="L76" s="131">
        <v>5</v>
      </c>
      <c r="M76" s="131">
        <v>5</v>
      </c>
      <c r="N76" s="131">
        <f>SUM(F76:M76)</f>
        <v>40</v>
      </c>
      <c r="O76" s="69">
        <v>0</v>
      </c>
      <c r="P76" s="132">
        <f t="shared" si="7"/>
        <v>0</v>
      </c>
      <c r="Q76" s="3"/>
      <c r="R76" s="263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</row>
    <row r="77" spans="1:241" ht="45">
      <c r="A77" s="168" t="s">
        <v>237</v>
      </c>
      <c r="B77" s="186" t="s">
        <v>238</v>
      </c>
      <c r="C77" s="242">
        <v>100758</v>
      </c>
      <c r="D77" s="195" t="s">
        <v>239</v>
      </c>
      <c r="E77" s="196" t="s">
        <v>51</v>
      </c>
      <c r="F77" s="152">
        <v>17</v>
      </c>
      <c r="G77" s="152">
        <v>3</v>
      </c>
      <c r="H77" s="152">
        <v>4</v>
      </c>
      <c r="I77" s="152">
        <v>3</v>
      </c>
      <c r="J77" s="152">
        <v>3</v>
      </c>
      <c r="K77" s="152">
        <v>3</v>
      </c>
      <c r="L77" s="152">
        <v>6</v>
      </c>
      <c r="M77" s="152">
        <v>1</v>
      </c>
      <c r="N77" s="131">
        <f>SUM(F77:M77)</f>
        <v>40</v>
      </c>
      <c r="O77" s="69">
        <v>0</v>
      </c>
      <c r="P77" s="132">
        <f t="shared" si="7"/>
        <v>0</v>
      </c>
      <c r="Q77" s="3"/>
      <c r="R77" s="263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</row>
    <row r="78" spans="1:241" ht="36.75" customHeight="1">
      <c r="A78" s="168" t="s">
        <v>240</v>
      </c>
      <c r="B78" s="186" t="s">
        <v>238</v>
      </c>
      <c r="C78" s="242">
        <v>98397</v>
      </c>
      <c r="D78" s="195" t="s">
        <v>241</v>
      </c>
      <c r="E78" s="208" t="s">
        <v>51</v>
      </c>
      <c r="F78" s="152">
        <v>17</v>
      </c>
      <c r="G78" s="152">
        <v>3</v>
      </c>
      <c r="H78" s="152">
        <v>4</v>
      </c>
      <c r="I78" s="152">
        <v>3</v>
      </c>
      <c r="J78" s="152">
        <v>3</v>
      </c>
      <c r="K78" s="152">
        <v>3</v>
      </c>
      <c r="L78" s="152">
        <v>6</v>
      </c>
      <c r="M78" s="152">
        <v>1</v>
      </c>
      <c r="N78" s="131">
        <f>SUM(F78:M78)</f>
        <v>40</v>
      </c>
      <c r="O78" s="69">
        <v>0</v>
      </c>
      <c r="P78" s="132">
        <f t="shared" si="7"/>
        <v>0</v>
      </c>
      <c r="Q78" s="3"/>
      <c r="R78" s="263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</row>
    <row r="79" spans="1:241">
      <c r="A79" s="168" t="s">
        <v>242</v>
      </c>
      <c r="B79" s="186" t="s">
        <v>26</v>
      </c>
      <c r="C79" s="243">
        <v>19</v>
      </c>
      <c r="D79" s="195" t="s">
        <v>243</v>
      </c>
      <c r="E79" s="208" t="s">
        <v>102</v>
      </c>
      <c r="F79" s="152">
        <v>6</v>
      </c>
      <c r="G79" s="152">
        <v>6</v>
      </c>
      <c r="H79" s="152">
        <v>6</v>
      </c>
      <c r="I79" s="152">
        <v>6</v>
      </c>
      <c r="J79" s="152">
        <v>6</v>
      </c>
      <c r="K79" s="152">
        <v>6</v>
      </c>
      <c r="L79" s="152">
        <v>6</v>
      </c>
      <c r="M79" s="152">
        <v>0</v>
      </c>
      <c r="N79" s="131">
        <f t="shared" si="6"/>
        <v>42</v>
      </c>
      <c r="O79" s="152">
        <f>'2-COMPOSIÇÃO_CUSTO_UNITÁRIO'!H183</f>
        <v>0</v>
      </c>
      <c r="P79" s="132">
        <f t="shared" si="7"/>
        <v>0</v>
      </c>
      <c r="Q79" s="3"/>
      <c r="R79" s="263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</row>
    <row r="80" spans="1:241" ht="31.5" customHeight="1">
      <c r="A80" s="168" t="s">
        <v>244</v>
      </c>
      <c r="B80" s="186" t="s">
        <v>36</v>
      </c>
      <c r="C80" s="244">
        <v>90438</v>
      </c>
      <c r="D80" s="50" t="s">
        <v>245</v>
      </c>
      <c r="E80" s="208" t="s">
        <v>102</v>
      </c>
      <c r="F80" s="152">
        <v>2</v>
      </c>
      <c r="G80" s="152">
        <v>4</v>
      </c>
      <c r="H80" s="152">
        <v>4</v>
      </c>
      <c r="I80" s="152">
        <v>4</v>
      </c>
      <c r="J80" s="152">
        <v>4</v>
      </c>
      <c r="K80" s="152">
        <v>4</v>
      </c>
      <c r="L80" s="152">
        <v>4</v>
      </c>
      <c r="M80" s="152">
        <v>4</v>
      </c>
      <c r="N80" s="131">
        <f t="shared" si="6"/>
        <v>26</v>
      </c>
      <c r="O80" s="69">
        <v>0</v>
      </c>
      <c r="P80" s="132">
        <f t="shared" si="7"/>
        <v>0</v>
      </c>
      <c r="Q80" s="3"/>
      <c r="R80" s="263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</row>
    <row r="81" spans="1:241">
      <c r="A81" s="169" t="s">
        <v>246</v>
      </c>
      <c r="B81" s="184"/>
      <c r="C81" s="237"/>
      <c r="D81" s="59" t="s">
        <v>247</v>
      </c>
      <c r="E81" s="209"/>
      <c r="F81" s="147"/>
      <c r="G81" s="147"/>
      <c r="H81" s="147"/>
      <c r="I81" s="148"/>
      <c r="J81" s="148"/>
      <c r="K81" s="148"/>
      <c r="L81" s="147"/>
      <c r="M81" s="147"/>
      <c r="N81" s="149"/>
      <c r="O81" s="150"/>
      <c r="P81" s="151">
        <f>SUM(P82:P118)</f>
        <v>0</v>
      </c>
      <c r="Q81" s="3"/>
      <c r="R81" s="262">
        <f>P81*O246/100+P81</f>
        <v>0</v>
      </c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</row>
    <row r="82" spans="1:241" ht="15">
      <c r="A82" s="168" t="s">
        <v>248</v>
      </c>
      <c r="B82" s="187" t="s">
        <v>36</v>
      </c>
      <c r="C82" s="245" t="s">
        <v>249</v>
      </c>
      <c r="D82" s="193" t="s">
        <v>250</v>
      </c>
      <c r="E82" s="196" t="s">
        <v>102</v>
      </c>
      <c r="F82" s="155">
        <v>1</v>
      </c>
      <c r="G82" s="155">
        <v>2</v>
      </c>
      <c r="H82" s="155">
        <v>2</v>
      </c>
      <c r="I82" s="156">
        <v>2</v>
      </c>
      <c r="J82" s="156">
        <v>2</v>
      </c>
      <c r="K82" s="156">
        <v>2</v>
      </c>
      <c r="L82" s="156">
        <v>2</v>
      </c>
      <c r="M82" s="156">
        <v>0</v>
      </c>
      <c r="N82" s="138">
        <f>SUM(F82:M82)</f>
        <v>13</v>
      </c>
      <c r="O82" s="69">
        <v>0</v>
      </c>
      <c r="P82" s="132">
        <f t="shared" ref="P82:P118" si="8">N82*O82</f>
        <v>0</v>
      </c>
      <c r="Q82" s="3"/>
      <c r="R82" s="263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</row>
    <row r="83" spans="1:241" ht="45.2" customHeight="1">
      <c r="A83" s="168" t="s">
        <v>251</v>
      </c>
      <c r="B83" s="187" t="s">
        <v>36</v>
      </c>
      <c r="C83" s="238" t="s">
        <v>252</v>
      </c>
      <c r="D83" s="193" t="s">
        <v>253</v>
      </c>
      <c r="E83" s="205" t="s">
        <v>61</v>
      </c>
      <c r="F83" s="155">
        <v>18</v>
      </c>
      <c r="G83" s="155">
        <v>6</v>
      </c>
      <c r="H83" s="155">
        <v>24</v>
      </c>
      <c r="I83" s="156">
        <v>7</v>
      </c>
      <c r="J83" s="156">
        <v>12</v>
      </c>
      <c r="K83" s="156">
        <v>12</v>
      </c>
      <c r="L83" s="156">
        <v>6</v>
      </c>
      <c r="M83" s="156">
        <v>0</v>
      </c>
      <c r="N83" s="138">
        <f t="shared" ref="N83:N118" si="9">SUM(F83:M83)</f>
        <v>85</v>
      </c>
      <c r="O83" s="69">
        <v>0</v>
      </c>
      <c r="P83" s="132">
        <f t="shared" si="8"/>
        <v>0</v>
      </c>
      <c r="Q83" s="3"/>
      <c r="R83" s="263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</row>
    <row r="84" spans="1:241" ht="33.75">
      <c r="A84" s="168" t="s">
        <v>254</v>
      </c>
      <c r="B84" s="187" t="s">
        <v>36</v>
      </c>
      <c r="C84" s="238" t="s">
        <v>255</v>
      </c>
      <c r="D84" s="193" t="s">
        <v>256</v>
      </c>
      <c r="E84" s="205" t="s">
        <v>61</v>
      </c>
      <c r="F84" s="155">
        <v>36</v>
      </c>
      <c r="G84" s="155">
        <v>30</v>
      </c>
      <c r="H84" s="155">
        <v>36</v>
      </c>
      <c r="I84" s="156">
        <v>36</v>
      </c>
      <c r="J84" s="156">
        <v>30</v>
      </c>
      <c r="K84" s="156">
        <v>31</v>
      </c>
      <c r="L84" s="156">
        <v>19</v>
      </c>
      <c r="M84" s="156">
        <v>0</v>
      </c>
      <c r="N84" s="138">
        <f t="shared" si="9"/>
        <v>218</v>
      </c>
      <c r="O84" s="69">
        <v>0</v>
      </c>
      <c r="P84" s="132">
        <f t="shared" si="8"/>
        <v>0</v>
      </c>
      <c r="Q84" s="3"/>
      <c r="R84" s="263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  <c r="IG84" s="4"/>
    </row>
    <row r="85" spans="1:241" ht="33.75">
      <c r="A85" s="168" t="s">
        <v>257</v>
      </c>
      <c r="B85" s="30" t="s">
        <v>36</v>
      </c>
      <c r="C85" s="238" t="s">
        <v>258</v>
      </c>
      <c r="D85" s="193" t="s">
        <v>259</v>
      </c>
      <c r="E85" s="205" t="s">
        <v>61</v>
      </c>
      <c r="F85" s="155">
        <v>1</v>
      </c>
      <c r="G85" s="155">
        <v>12</v>
      </c>
      <c r="H85" s="155">
        <v>14</v>
      </c>
      <c r="I85" s="156">
        <v>12</v>
      </c>
      <c r="J85" s="156">
        <v>18</v>
      </c>
      <c r="K85" s="156">
        <v>18</v>
      </c>
      <c r="L85" s="156">
        <v>13</v>
      </c>
      <c r="M85" s="156">
        <v>0</v>
      </c>
      <c r="N85" s="138">
        <f t="shared" si="9"/>
        <v>88</v>
      </c>
      <c r="O85" s="69">
        <v>0</v>
      </c>
      <c r="P85" s="132">
        <f t="shared" si="8"/>
        <v>0</v>
      </c>
      <c r="Q85" s="3"/>
      <c r="R85" s="263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</row>
    <row r="86" spans="1:241" ht="33.75">
      <c r="A86" s="168" t="s">
        <v>260</v>
      </c>
      <c r="B86" s="23" t="s">
        <v>26</v>
      </c>
      <c r="C86" s="239" t="s">
        <v>261</v>
      </c>
      <c r="D86" s="193" t="s">
        <v>262</v>
      </c>
      <c r="E86" s="207" t="s">
        <v>61</v>
      </c>
      <c r="F86" s="155">
        <v>18</v>
      </c>
      <c r="G86" s="155">
        <v>26</v>
      </c>
      <c r="H86" s="155">
        <v>18</v>
      </c>
      <c r="I86" s="156">
        <v>18</v>
      </c>
      <c r="J86" s="156">
        <v>12</v>
      </c>
      <c r="K86" s="156">
        <v>12</v>
      </c>
      <c r="L86" s="156">
        <v>13</v>
      </c>
      <c r="M86" s="156">
        <v>0</v>
      </c>
      <c r="N86" s="138">
        <f t="shared" si="9"/>
        <v>117</v>
      </c>
      <c r="O86" s="152">
        <f>'2-COMPOSIÇÃO_CUSTO_UNITÁRIO'!H192</f>
        <v>0</v>
      </c>
      <c r="P86" s="132">
        <f t="shared" si="8"/>
        <v>0</v>
      </c>
      <c r="Q86" s="3"/>
      <c r="R86" s="263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</row>
    <row r="87" spans="1:241" ht="22.5">
      <c r="A87" s="168" t="s">
        <v>263</v>
      </c>
      <c r="B87" s="30" t="s">
        <v>36</v>
      </c>
      <c r="C87" s="241" t="s">
        <v>264</v>
      </c>
      <c r="D87" s="193" t="s">
        <v>265</v>
      </c>
      <c r="E87" s="205" t="s">
        <v>196</v>
      </c>
      <c r="F87" s="155">
        <v>6</v>
      </c>
      <c r="G87" s="155">
        <v>0</v>
      </c>
      <c r="H87" s="155">
        <v>3</v>
      </c>
      <c r="I87" s="156">
        <v>0</v>
      </c>
      <c r="J87" s="156">
        <v>0</v>
      </c>
      <c r="K87" s="156">
        <v>0</v>
      </c>
      <c r="L87" s="156">
        <v>0</v>
      </c>
      <c r="M87" s="156">
        <v>0</v>
      </c>
      <c r="N87" s="138">
        <f t="shared" si="9"/>
        <v>9</v>
      </c>
      <c r="O87" s="69">
        <v>0</v>
      </c>
      <c r="P87" s="132">
        <f t="shared" si="8"/>
        <v>0</v>
      </c>
      <c r="Q87" s="3"/>
      <c r="R87" s="263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</row>
    <row r="88" spans="1:241" ht="22.5">
      <c r="A88" s="168" t="s">
        <v>266</v>
      </c>
      <c r="B88" s="30" t="s">
        <v>36</v>
      </c>
      <c r="C88" s="241" t="s">
        <v>267</v>
      </c>
      <c r="D88" s="193" t="s">
        <v>268</v>
      </c>
      <c r="E88" s="205" t="s">
        <v>196</v>
      </c>
      <c r="F88" s="155">
        <v>7</v>
      </c>
      <c r="G88" s="155">
        <v>8</v>
      </c>
      <c r="H88" s="155">
        <v>10</v>
      </c>
      <c r="I88" s="156">
        <v>12</v>
      </c>
      <c r="J88" s="156">
        <v>9</v>
      </c>
      <c r="K88" s="156">
        <v>9</v>
      </c>
      <c r="L88" s="156">
        <v>6</v>
      </c>
      <c r="M88" s="156">
        <v>0</v>
      </c>
      <c r="N88" s="138">
        <f t="shared" si="9"/>
        <v>61</v>
      </c>
      <c r="O88" s="69">
        <v>0</v>
      </c>
      <c r="P88" s="132">
        <f t="shared" si="8"/>
        <v>0</v>
      </c>
      <c r="Q88" s="3"/>
      <c r="R88" s="263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  <c r="FQ88" s="4"/>
      <c r="FR88" s="4"/>
      <c r="FS88" s="4"/>
      <c r="FT88" s="4"/>
      <c r="FU88" s="4"/>
      <c r="FV88" s="4"/>
      <c r="FW88" s="4"/>
      <c r="FX88" s="4"/>
      <c r="FY88" s="4"/>
      <c r="FZ88" s="4"/>
      <c r="GA88" s="4"/>
      <c r="GB88" s="4"/>
      <c r="GC88" s="4"/>
      <c r="GD88" s="4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  <c r="IE88" s="4"/>
      <c r="IF88" s="4"/>
      <c r="IG88" s="4"/>
    </row>
    <row r="89" spans="1:241" ht="22.5">
      <c r="A89" s="168" t="s">
        <v>269</v>
      </c>
      <c r="B89" s="30" t="s">
        <v>36</v>
      </c>
      <c r="C89" s="241" t="s">
        <v>270</v>
      </c>
      <c r="D89" s="193" t="s">
        <v>271</v>
      </c>
      <c r="E89" s="205" t="s">
        <v>196</v>
      </c>
      <c r="F89" s="155">
        <v>1</v>
      </c>
      <c r="G89" s="155">
        <v>4</v>
      </c>
      <c r="H89" s="155">
        <v>4</v>
      </c>
      <c r="I89" s="156">
        <v>4</v>
      </c>
      <c r="J89" s="156">
        <v>4</v>
      </c>
      <c r="K89" s="156">
        <v>4</v>
      </c>
      <c r="L89" s="156">
        <v>4</v>
      </c>
      <c r="M89" s="156">
        <v>0</v>
      </c>
      <c r="N89" s="138">
        <f t="shared" si="9"/>
        <v>25</v>
      </c>
      <c r="O89" s="69">
        <v>0</v>
      </c>
      <c r="P89" s="132">
        <f t="shared" si="8"/>
        <v>0</v>
      </c>
      <c r="Q89" s="3"/>
      <c r="R89" s="263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  <c r="IG89" s="4"/>
    </row>
    <row r="90" spans="1:241" ht="22.5">
      <c r="A90" s="168" t="s">
        <v>272</v>
      </c>
      <c r="B90" s="30" t="s">
        <v>273</v>
      </c>
      <c r="C90" s="241" t="s">
        <v>274</v>
      </c>
      <c r="D90" s="193" t="s">
        <v>275</v>
      </c>
      <c r="E90" s="205" t="s">
        <v>196</v>
      </c>
      <c r="F90" s="155">
        <v>5</v>
      </c>
      <c r="G90" s="155">
        <v>9</v>
      </c>
      <c r="H90" s="155">
        <v>5</v>
      </c>
      <c r="I90" s="156">
        <v>6</v>
      </c>
      <c r="J90" s="156">
        <v>4</v>
      </c>
      <c r="K90" s="156">
        <v>5</v>
      </c>
      <c r="L90" s="156">
        <v>5</v>
      </c>
      <c r="M90" s="156">
        <v>0</v>
      </c>
      <c r="N90" s="138">
        <f t="shared" si="9"/>
        <v>39</v>
      </c>
      <c r="O90" s="69">
        <v>0</v>
      </c>
      <c r="P90" s="132">
        <f t="shared" si="8"/>
        <v>0</v>
      </c>
      <c r="Q90" s="3"/>
      <c r="R90" s="263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  <c r="IG90" s="4"/>
    </row>
    <row r="91" spans="1:241" ht="33.75">
      <c r="A91" s="168" t="s">
        <v>276</v>
      </c>
      <c r="B91" s="30" t="s">
        <v>26</v>
      </c>
      <c r="C91" s="246" t="s">
        <v>277</v>
      </c>
      <c r="D91" s="194" t="s">
        <v>278</v>
      </c>
      <c r="E91" s="205" t="s">
        <v>217</v>
      </c>
      <c r="F91" s="155">
        <v>1</v>
      </c>
      <c r="G91" s="155">
        <v>2</v>
      </c>
      <c r="H91" s="155">
        <v>2</v>
      </c>
      <c r="I91" s="156">
        <v>2</v>
      </c>
      <c r="J91" s="156">
        <v>2</v>
      </c>
      <c r="K91" s="156">
        <v>2</v>
      </c>
      <c r="L91" s="156">
        <v>2</v>
      </c>
      <c r="M91" s="156">
        <v>0</v>
      </c>
      <c r="N91" s="138">
        <f t="shared" si="9"/>
        <v>13</v>
      </c>
      <c r="O91" s="152">
        <f>'2-COMPOSIÇÃO_CUSTO_UNITÁRIO'!H463</f>
        <v>0</v>
      </c>
      <c r="P91" s="132">
        <f t="shared" si="8"/>
        <v>0</v>
      </c>
      <c r="Q91" s="3"/>
      <c r="R91" s="263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</row>
    <row r="92" spans="1:241" ht="33.75">
      <c r="A92" s="168" t="s">
        <v>279</v>
      </c>
      <c r="B92" s="30" t="s">
        <v>36</v>
      </c>
      <c r="C92" s="241" t="s">
        <v>280</v>
      </c>
      <c r="D92" s="193" t="s">
        <v>281</v>
      </c>
      <c r="E92" s="205" t="s">
        <v>217</v>
      </c>
      <c r="F92" s="155">
        <v>1</v>
      </c>
      <c r="G92" s="155">
        <v>2</v>
      </c>
      <c r="H92" s="155">
        <v>2</v>
      </c>
      <c r="I92" s="156">
        <v>2</v>
      </c>
      <c r="J92" s="156">
        <v>2</v>
      </c>
      <c r="K92" s="156">
        <v>2</v>
      </c>
      <c r="L92" s="156">
        <v>2</v>
      </c>
      <c r="M92" s="156">
        <v>0</v>
      </c>
      <c r="N92" s="138">
        <f t="shared" si="9"/>
        <v>13</v>
      </c>
      <c r="O92" s="69">
        <v>0</v>
      </c>
      <c r="P92" s="132">
        <f t="shared" si="8"/>
        <v>0</v>
      </c>
      <c r="Q92" s="3"/>
      <c r="R92" s="263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</row>
    <row r="93" spans="1:241" ht="33.75">
      <c r="A93" s="168" t="s">
        <v>282</v>
      </c>
      <c r="B93" s="30" t="s">
        <v>36</v>
      </c>
      <c r="C93" s="241" t="s">
        <v>283</v>
      </c>
      <c r="D93" s="193" t="s">
        <v>284</v>
      </c>
      <c r="E93" s="205"/>
      <c r="F93" s="155">
        <v>1</v>
      </c>
      <c r="G93" s="155">
        <v>2</v>
      </c>
      <c r="H93" s="155">
        <v>2</v>
      </c>
      <c r="I93" s="156">
        <v>2</v>
      </c>
      <c r="J93" s="156">
        <v>2</v>
      </c>
      <c r="K93" s="156">
        <v>2</v>
      </c>
      <c r="L93" s="156">
        <v>2</v>
      </c>
      <c r="M93" s="156">
        <v>0</v>
      </c>
      <c r="N93" s="138">
        <f t="shared" si="9"/>
        <v>13</v>
      </c>
      <c r="O93" s="69">
        <v>0</v>
      </c>
      <c r="P93" s="132">
        <f t="shared" si="8"/>
        <v>0</v>
      </c>
      <c r="Q93" s="3"/>
      <c r="R93" s="263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  <c r="IE93" s="4"/>
      <c r="IF93" s="4"/>
      <c r="IG93" s="4"/>
    </row>
    <row r="94" spans="1:241" ht="33.75">
      <c r="A94" s="168" t="s">
        <v>285</v>
      </c>
      <c r="B94" s="30" t="s">
        <v>36</v>
      </c>
      <c r="C94" s="241" t="s">
        <v>286</v>
      </c>
      <c r="D94" s="193" t="s">
        <v>287</v>
      </c>
      <c r="E94" s="205"/>
      <c r="F94" s="155">
        <v>2</v>
      </c>
      <c r="G94" s="155">
        <v>0</v>
      </c>
      <c r="H94" s="155">
        <v>1</v>
      </c>
      <c r="I94" s="156">
        <v>2</v>
      </c>
      <c r="J94" s="156">
        <v>0</v>
      </c>
      <c r="K94" s="156">
        <v>1</v>
      </c>
      <c r="L94" s="156">
        <v>1</v>
      </c>
      <c r="M94" s="156">
        <v>0</v>
      </c>
      <c r="N94" s="138">
        <f t="shared" si="9"/>
        <v>7</v>
      </c>
      <c r="O94" s="69">
        <v>0</v>
      </c>
      <c r="P94" s="132">
        <f t="shared" si="8"/>
        <v>0</v>
      </c>
      <c r="Q94" s="3"/>
      <c r="R94" s="263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</row>
    <row r="95" spans="1:241" ht="33.75">
      <c r="A95" s="168" t="s">
        <v>288</v>
      </c>
      <c r="B95" s="30" t="s">
        <v>36</v>
      </c>
      <c r="C95" s="241" t="s">
        <v>289</v>
      </c>
      <c r="D95" s="193" t="s">
        <v>290</v>
      </c>
      <c r="E95" s="205"/>
      <c r="F95" s="155">
        <v>1</v>
      </c>
      <c r="G95" s="155">
        <v>2</v>
      </c>
      <c r="H95" s="155">
        <v>1</v>
      </c>
      <c r="I95" s="156">
        <v>2</v>
      </c>
      <c r="J95" s="156">
        <v>2</v>
      </c>
      <c r="K95" s="156">
        <v>2</v>
      </c>
      <c r="L95" s="156">
        <v>2</v>
      </c>
      <c r="M95" s="156">
        <v>0</v>
      </c>
      <c r="N95" s="138">
        <f t="shared" si="9"/>
        <v>12</v>
      </c>
      <c r="O95" s="69">
        <v>0</v>
      </c>
      <c r="P95" s="132">
        <f t="shared" si="8"/>
        <v>0</v>
      </c>
      <c r="Q95" s="3"/>
      <c r="R95" s="263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</row>
    <row r="96" spans="1:241" ht="24" customHeight="1">
      <c r="A96" s="168" t="s">
        <v>291</v>
      </c>
      <c r="B96" s="30" t="s">
        <v>36</v>
      </c>
      <c r="C96" s="241" t="s">
        <v>292</v>
      </c>
      <c r="D96" s="193" t="s">
        <v>293</v>
      </c>
      <c r="E96" s="207" t="s">
        <v>196</v>
      </c>
      <c r="F96" s="155">
        <v>1</v>
      </c>
      <c r="G96" s="155">
        <v>1</v>
      </c>
      <c r="H96" s="155">
        <v>1</v>
      </c>
      <c r="I96" s="156">
        <v>1</v>
      </c>
      <c r="J96" s="156">
        <v>1</v>
      </c>
      <c r="K96" s="156">
        <v>1</v>
      </c>
      <c r="L96" s="156">
        <v>1</v>
      </c>
      <c r="M96" s="156">
        <v>0</v>
      </c>
      <c r="N96" s="138">
        <f t="shared" si="9"/>
        <v>7</v>
      </c>
      <c r="O96" s="69">
        <v>0</v>
      </c>
      <c r="P96" s="132">
        <f t="shared" si="8"/>
        <v>0</v>
      </c>
      <c r="Q96" s="3"/>
      <c r="R96" s="263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  <c r="IE96" s="4"/>
      <c r="IF96" s="4"/>
      <c r="IG96" s="4"/>
    </row>
    <row r="97" spans="1:241" ht="21.75" customHeight="1">
      <c r="A97" s="168" t="s">
        <v>294</v>
      </c>
      <c r="B97" s="30" t="s">
        <v>36</v>
      </c>
      <c r="C97" s="241" t="s">
        <v>295</v>
      </c>
      <c r="D97" s="193" t="s">
        <v>296</v>
      </c>
      <c r="E97" s="207" t="s">
        <v>196</v>
      </c>
      <c r="F97" s="155">
        <v>2</v>
      </c>
      <c r="G97" s="155">
        <v>1</v>
      </c>
      <c r="H97" s="155">
        <v>1</v>
      </c>
      <c r="I97" s="156">
        <v>1</v>
      </c>
      <c r="J97" s="156">
        <v>1</v>
      </c>
      <c r="K97" s="156">
        <v>1</v>
      </c>
      <c r="L97" s="156">
        <v>1</v>
      </c>
      <c r="M97" s="156">
        <v>0</v>
      </c>
      <c r="N97" s="138">
        <f t="shared" si="9"/>
        <v>8</v>
      </c>
      <c r="O97" s="69">
        <v>0</v>
      </c>
      <c r="P97" s="132">
        <f t="shared" si="8"/>
        <v>0</v>
      </c>
      <c r="Q97" s="3"/>
      <c r="R97" s="263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  <c r="IE97" s="4"/>
      <c r="IF97" s="4"/>
      <c r="IG97" s="4"/>
    </row>
    <row r="98" spans="1:241" ht="27.75" customHeight="1">
      <c r="A98" s="168" t="s">
        <v>297</v>
      </c>
      <c r="B98" s="30" t="s">
        <v>36</v>
      </c>
      <c r="C98" s="241" t="s">
        <v>298</v>
      </c>
      <c r="D98" s="193" t="s">
        <v>299</v>
      </c>
      <c r="E98" s="207" t="s">
        <v>196</v>
      </c>
      <c r="F98" s="155">
        <v>1</v>
      </c>
      <c r="G98" s="155">
        <v>1</v>
      </c>
      <c r="H98" s="155">
        <v>1</v>
      </c>
      <c r="I98" s="156">
        <v>1</v>
      </c>
      <c r="J98" s="156">
        <v>1</v>
      </c>
      <c r="K98" s="156">
        <v>1</v>
      </c>
      <c r="L98" s="156">
        <v>1</v>
      </c>
      <c r="M98" s="156">
        <v>0</v>
      </c>
      <c r="N98" s="138">
        <f t="shared" si="9"/>
        <v>7</v>
      </c>
      <c r="O98" s="69">
        <v>0</v>
      </c>
      <c r="P98" s="132">
        <f t="shared" si="8"/>
        <v>0</v>
      </c>
      <c r="Q98" s="3"/>
      <c r="R98" s="263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  <c r="IE98" s="4"/>
      <c r="IF98" s="4"/>
      <c r="IG98" s="4"/>
    </row>
    <row r="99" spans="1:241" ht="30" customHeight="1">
      <c r="A99" s="168" t="s">
        <v>300</v>
      </c>
      <c r="B99" s="30" t="s">
        <v>36</v>
      </c>
      <c r="C99" s="247">
        <v>92658</v>
      </c>
      <c r="D99" s="193" t="s">
        <v>301</v>
      </c>
      <c r="E99" s="205" t="s">
        <v>196</v>
      </c>
      <c r="F99" s="155">
        <v>1</v>
      </c>
      <c r="G99" s="155">
        <v>1</v>
      </c>
      <c r="H99" s="155">
        <v>1</v>
      </c>
      <c r="I99" s="156">
        <v>1</v>
      </c>
      <c r="J99" s="156">
        <v>1</v>
      </c>
      <c r="K99" s="156">
        <v>1</v>
      </c>
      <c r="L99" s="156">
        <v>1</v>
      </c>
      <c r="M99" s="156">
        <v>0</v>
      </c>
      <c r="N99" s="138">
        <f t="shared" si="9"/>
        <v>7</v>
      </c>
      <c r="O99" s="69">
        <v>0</v>
      </c>
      <c r="P99" s="132">
        <f t="shared" si="8"/>
        <v>0</v>
      </c>
      <c r="Q99" s="3"/>
      <c r="R99" s="263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  <c r="IE99" s="4"/>
      <c r="IF99" s="4"/>
      <c r="IG99" s="4"/>
    </row>
    <row r="100" spans="1:241">
      <c r="A100" s="168" t="s">
        <v>302</v>
      </c>
      <c r="B100" s="30" t="s">
        <v>36</v>
      </c>
      <c r="C100" s="248">
        <v>92356</v>
      </c>
      <c r="D100" s="193" t="s">
        <v>303</v>
      </c>
      <c r="E100" s="205" t="s">
        <v>196</v>
      </c>
      <c r="F100" s="155">
        <v>7</v>
      </c>
      <c r="G100" s="155">
        <v>2</v>
      </c>
      <c r="H100" s="155">
        <v>5</v>
      </c>
      <c r="I100" s="156">
        <v>2</v>
      </c>
      <c r="J100" s="156">
        <v>2</v>
      </c>
      <c r="K100" s="156">
        <v>2</v>
      </c>
      <c r="L100" s="156">
        <v>2</v>
      </c>
      <c r="M100" s="156">
        <v>0</v>
      </c>
      <c r="N100" s="138">
        <f t="shared" si="9"/>
        <v>22</v>
      </c>
      <c r="O100" s="69">
        <v>0</v>
      </c>
      <c r="P100" s="132">
        <f t="shared" si="8"/>
        <v>0</v>
      </c>
      <c r="Q100" s="3"/>
      <c r="R100" s="263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/>
      <c r="GY100" s="4"/>
      <c r="GZ100" s="4"/>
      <c r="HA100" s="4"/>
      <c r="HB100" s="4"/>
      <c r="HC100" s="4"/>
      <c r="HD100" s="4"/>
      <c r="HE100" s="4"/>
      <c r="HF100" s="4"/>
      <c r="HG100" s="4"/>
      <c r="HH100" s="4"/>
      <c r="HI100" s="4"/>
      <c r="HJ100" s="4"/>
      <c r="HK100" s="4"/>
      <c r="HL100" s="4"/>
      <c r="HM100" s="4"/>
      <c r="HN100" s="4"/>
      <c r="HO100" s="4"/>
      <c r="HP100" s="4"/>
      <c r="HQ100" s="4"/>
      <c r="HR100" s="4"/>
      <c r="HS100" s="4"/>
      <c r="HT100" s="4"/>
      <c r="HU100" s="4"/>
      <c r="HV100" s="4"/>
      <c r="HW100" s="4"/>
      <c r="HX100" s="4"/>
      <c r="HY100" s="4"/>
      <c r="HZ100" s="4"/>
      <c r="IA100" s="4"/>
      <c r="IB100" s="4"/>
      <c r="IC100" s="4"/>
      <c r="ID100" s="4"/>
      <c r="IE100" s="4"/>
      <c r="IF100" s="4"/>
      <c r="IG100" s="4"/>
    </row>
    <row r="101" spans="1:241">
      <c r="A101" s="168" t="s">
        <v>304</v>
      </c>
      <c r="B101" s="30" t="s">
        <v>36</v>
      </c>
      <c r="C101" s="248">
        <v>92639</v>
      </c>
      <c r="D101" s="193" t="s">
        <v>305</v>
      </c>
      <c r="E101" s="205" t="s">
        <v>196</v>
      </c>
      <c r="F101" s="155">
        <v>7</v>
      </c>
      <c r="G101" s="155">
        <v>6</v>
      </c>
      <c r="H101" s="155">
        <v>10</v>
      </c>
      <c r="I101" s="156">
        <v>13</v>
      </c>
      <c r="J101" s="156">
        <v>9</v>
      </c>
      <c r="K101" s="156">
        <v>9</v>
      </c>
      <c r="L101" s="156">
        <v>7</v>
      </c>
      <c r="M101" s="156">
        <v>0</v>
      </c>
      <c r="N101" s="138">
        <f t="shared" si="9"/>
        <v>61</v>
      </c>
      <c r="O101" s="69">
        <v>0</v>
      </c>
      <c r="P101" s="132">
        <f t="shared" si="8"/>
        <v>0</v>
      </c>
      <c r="Q101" s="3"/>
      <c r="R101" s="263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  <c r="IG101" s="4"/>
    </row>
    <row r="102" spans="1:241">
      <c r="A102" s="168" t="s">
        <v>306</v>
      </c>
      <c r="B102" s="30" t="s">
        <v>36</v>
      </c>
      <c r="C102" s="248">
        <v>92638</v>
      </c>
      <c r="D102" s="193" t="s">
        <v>307</v>
      </c>
      <c r="E102" s="205" t="s">
        <v>196</v>
      </c>
      <c r="F102" s="155">
        <v>1</v>
      </c>
      <c r="G102" s="155">
        <v>6</v>
      </c>
      <c r="H102" s="155">
        <v>4</v>
      </c>
      <c r="I102" s="156">
        <v>3</v>
      </c>
      <c r="J102" s="156">
        <v>4</v>
      </c>
      <c r="K102" s="156">
        <v>4</v>
      </c>
      <c r="L102" s="156">
        <v>4</v>
      </c>
      <c r="M102" s="156">
        <v>0</v>
      </c>
      <c r="N102" s="138">
        <f t="shared" si="9"/>
        <v>26</v>
      </c>
      <c r="O102" s="69">
        <v>0</v>
      </c>
      <c r="P102" s="132">
        <f t="shared" si="8"/>
        <v>0</v>
      </c>
      <c r="Q102" s="3"/>
      <c r="R102" s="263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  <c r="IE102" s="4"/>
      <c r="IF102" s="4"/>
      <c r="IG102" s="4"/>
    </row>
    <row r="103" spans="1:241">
      <c r="A103" s="168" t="s">
        <v>308</v>
      </c>
      <c r="B103" s="30" t="s">
        <v>36</v>
      </c>
      <c r="C103" s="248">
        <v>92637</v>
      </c>
      <c r="D103" s="193" t="s">
        <v>309</v>
      </c>
      <c r="E103" s="207" t="s">
        <v>196</v>
      </c>
      <c r="F103" s="155">
        <v>3</v>
      </c>
      <c r="G103" s="155">
        <v>6</v>
      </c>
      <c r="H103" s="155">
        <v>3</v>
      </c>
      <c r="I103" s="156">
        <v>2</v>
      </c>
      <c r="J103" s="156">
        <v>2</v>
      </c>
      <c r="K103" s="156">
        <v>2</v>
      </c>
      <c r="L103" s="156">
        <v>2</v>
      </c>
      <c r="M103" s="156">
        <v>0</v>
      </c>
      <c r="N103" s="138">
        <f t="shared" si="9"/>
        <v>20</v>
      </c>
      <c r="O103" s="69">
        <v>0</v>
      </c>
      <c r="P103" s="132">
        <f t="shared" si="8"/>
        <v>0</v>
      </c>
      <c r="Q103" s="3"/>
      <c r="R103" s="263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  <c r="IG103" s="4"/>
    </row>
    <row r="104" spans="1:241" ht="22.5" customHeight="1">
      <c r="A104" s="168" t="s">
        <v>310</v>
      </c>
      <c r="B104" s="30" t="s">
        <v>36</v>
      </c>
      <c r="C104" s="248">
        <v>92663</v>
      </c>
      <c r="D104" s="193" t="s">
        <v>311</v>
      </c>
      <c r="E104" s="205" t="s">
        <v>196</v>
      </c>
      <c r="F104" s="155">
        <v>1</v>
      </c>
      <c r="G104" s="155">
        <v>1</v>
      </c>
      <c r="H104" s="155">
        <v>1</v>
      </c>
      <c r="I104" s="156">
        <v>1</v>
      </c>
      <c r="J104" s="156">
        <v>1</v>
      </c>
      <c r="K104" s="156">
        <v>1</v>
      </c>
      <c r="L104" s="156">
        <v>1</v>
      </c>
      <c r="M104" s="156">
        <v>0</v>
      </c>
      <c r="N104" s="138">
        <f t="shared" si="9"/>
        <v>7</v>
      </c>
      <c r="O104" s="69">
        <v>0</v>
      </c>
      <c r="P104" s="132">
        <f t="shared" si="8"/>
        <v>0</v>
      </c>
      <c r="Q104" s="3"/>
      <c r="R104" s="263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/>
      <c r="HM104" s="4"/>
      <c r="HN104" s="4"/>
      <c r="HO104" s="4"/>
      <c r="HP104" s="4"/>
      <c r="HQ104" s="4"/>
      <c r="HR104" s="4"/>
      <c r="HS104" s="4"/>
      <c r="HT104" s="4"/>
      <c r="HU104" s="4"/>
      <c r="HV104" s="4"/>
      <c r="HW104" s="4"/>
      <c r="HX104" s="4"/>
      <c r="HY104" s="4"/>
      <c r="HZ104" s="4"/>
      <c r="IA104" s="4"/>
      <c r="IB104" s="4"/>
      <c r="IC104" s="4"/>
      <c r="ID104" s="4"/>
      <c r="IE104" s="4"/>
      <c r="IF104" s="4"/>
      <c r="IG104" s="4"/>
    </row>
    <row r="105" spans="1:241" ht="29.25" customHeight="1">
      <c r="A105" s="168" t="s">
        <v>312</v>
      </c>
      <c r="B105" s="30" t="s">
        <v>36</v>
      </c>
      <c r="C105" s="248">
        <v>92661</v>
      </c>
      <c r="D105" s="193" t="s">
        <v>313</v>
      </c>
      <c r="E105" s="205" t="s">
        <v>196</v>
      </c>
      <c r="F105" s="155">
        <v>1</v>
      </c>
      <c r="G105" s="155">
        <v>1</v>
      </c>
      <c r="H105" s="155">
        <v>1</v>
      </c>
      <c r="I105" s="156">
        <v>1</v>
      </c>
      <c r="J105" s="156">
        <v>1</v>
      </c>
      <c r="K105" s="156">
        <v>1</v>
      </c>
      <c r="L105" s="156">
        <v>1</v>
      </c>
      <c r="M105" s="156">
        <v>0</v>
      </c>
      <c r="N105" s="138">
        <f t="shared" si="9"/>
        <v>7</v>
      </c>
      <c r="O105" s="69">
        <v>0</v>
      </c>
      <c r="P105" s="132">
        <f t="shared" si="8"/>
        <v>0</v>
      </c>
      <c r="Q105" s="3"/>
      <c r="R105" s="263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/>
      <c r="GY105" s="4"/>
      <c r="GZ105" s="4"/>
      <c r="HA105" s="4"/>
      <c r="HB105" s="4"/>
      <c r="HC105" s="4"/>
      <c r="HD105" s="4"/>
      <c r="HE105" s="4"/>
      <c r="HF105" s="4"/>
      <c r="HG105" s="4"/>
      <c r="HH105" s="4"/>
      <c r="HI105" s="4"/>
      <c r="HJ105" s="4"/>
      <c r="HK105" s="4"/>
      <c r="HL105" s="4"/>
      <c r="HM105" s="4"/>
      <c r="HN105" s="4"/>
      <c r="HO105" s="4"/>
      <c r="HP105" s="4"/>
      <c r="HQ105" s="4"/>
      <c r="HR105" s="4"/>
      <c r="HS105" s="4"/>
      <c r="HT105" s="4"/>
      <c r="HU105" s="4"/>
      <c r="HV105" s="4"/>
      <c r="HW105" s="4"/>
      <c r="HX105" s="4"/>
      <c r="HY105" s="4"/>
      <c r="HZ105" s="4"/>
      <c r="IA105" s="4"/>
      <c r="IB105" s="4"/>
      <c r="IC105" s="4"/>
      <c r="ID105" s="4"/>
      <c r="IE105" s="4"/>
      <c r="IF105" s="4"/>
      <c r="IG105" s="4"/>
    </row>
    <row r="106" spans="1:241" ht="24.75" customHeight="1">
      <c r="A106" s="168" t="s">
        <v>314</v>
      </c>
      <c r="B106" s="30" t="s">
        <v>36</v>
      </c>
      <c r="C106" s="248">
        <v>92659</v>
      </c>
      <c r="D106" s="193" t="s">
        <v>315</v>
      </c>
      <c r="E106" s="205" t="s">
        <v>196</v>
      </c>
      <c r="F106" s="155">
        <v>1</v>
      </c>
      <c r="G106" s="155">
        <v>1</v>
      </c>
      <c r="H106" s="155">
        <v>1</v>
      </c>
      <c r="I106" s="156">
        <v>1</v>
      </c>
      <c r="J106" s="156">
        <v>1</v>
      </c>
      <c r="K106" s="156">
        <v>1</v>
      </c>
      <c r="L106" s="156">
        <v>1</v>
      </c>
      <c r="M106" s="156">
        <v>0</v>
      </c>
      <c r="N106" s="138">
        <f t="shared" si="9"/>
        <v>7</v>
      </c>
      <c r="O106" s="69">
        <v>0</v>
      </c>
      <c r="P106" s="132">
        <f t="shared" si="8"/>
        <v>0</v>
      </c>
      <c r="Q106" s="3"/>
      <c r="R106" s="263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  <c r="GT106" s="4"/>
      <c r="GU106" s="4"/>
      <c r="GV106" s="4"/>
      <c r="GW106" s="4"/>
      <c r="GX106" s="4"/>
      <c r="GY106" s="4"/>
      <c r="GZ106" s="4"/>
      <c r="HA106" s="4"/>
      <c r="HB106" s="4"/>
      <c r="HC106" s="4"/>
      <c r="HD106" s="4"/>
      <c r="HE106" s="4"/>
      <c r="HF106" s="4"/>
      <c r="HG106" s="4"/>
      <c r="HH106" s="4"/>
      <c r="HI106" s="4"/>
      <c r="HJ106" s="4"/>
      <c r="HK106" s="4"/>
      <c r="HL106" s="4"/>
      <c r="HM106" s="4"/>
      <c r="HN106" s="4"/>
      <c r="HO106" s="4"/>
      <c r="HP106" s="4"/>
      <c r="HQ106" s="4"/>
      <c r="HR106" s="4"/>
      <c r="HS106" s="4"/>
      <c r="HT106" s="4"/>
      <c r="HU106" s="4"/>
      <c r="HV106" s="4"/>
      <c r="HW106" s="4"/>
      <c r="HX106" s="4"/>
      <c r="HY106" s="4"/>
      <c r="HZ106" s="4"/>
      <c r="IA106" s="4"/>
      <c r="IB106" s="4"/>
      <c r="IC106" s="4"/>
      <c r="ID106" s="4"/>
      <c r="IE106" s="4"/>
      <c r="IF106" s="4"/>
      <c r="IG106" s="4"/>
    </row>
    <row r="107" spans="1:241">
      <c r="A107" s="168" t="s">
        <v>316</v>
      </c>
      <c r="B107" s="30" t="s">
        <v>26</v>
      </c>
      <c r="C107" s="249">
        <v>21</v>
      </c>
      <c r="D107" s="193" t="s">
        <v>317</v>
      </c>
      <c r="E107" s="205" t="s">
        <v>196</v>
      </c>
      <c r="F107" s="155">
        <v>2</v>
      </c>
      <c r="G107" s="155">
        <v>3</v>
      </c>
      <c r="H107" s="155">
        <v>4</v>
      </c>
      <c r="I107" s="156">
        <v>4</v>
      </c>
      <c r="J107" s="156">
        <v>4</v>
      </c>
      <c r="K107" s="156">
        <v>4</v>
      </c>
      <c r="L107" s="156">
        <v>4</v>
      </c>
      <c r="M107" s="156">
        <v>0</v>
      </c>
      <c r="N107" s="138">
        <f t="shared" si="9"/>
        <v>25</v>
      </c>
      <c r="O107" s="152">
        <f>'2-COMPOSIÇÃO_CUSTO_UNITÁRIO'!H202</f>
        <v>0</v>
      </c>
      <c r="P107" s="132">
        <f t="shared" si="8"/>
        <v>0</v>
      </c>
      <c r="Q107" s="3"/>
      <c r="R107" s="263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  <c r="IE107" s="4"/>
      <c r="IF107" s="4"/>
      <c r="IG107" s="4"/>
    </row>
    <row r="108" spans="1:241">
      <c r="A108" s="168" t="s">
        <v>318</v>
      </c>
      <c r="B108" s="30" t="s">
        <v>26</v>
      </c>
      <c r="C108" s="250">
        <v>22</v>
      </c>
      <c r="D108" s="193" t="s">
        <v>319</v>
      </c>
      <c r="E108" s="207" t="s">
        <v>196</v>
      </c>
      <c r="F108" s="155">
        <v>1</v>
      </c>
      <c r="G108" s="155">
        <v>1</v>
      </c>
      <c r="H108" s="155">
        <v>2</v>
      </c>
      <c r="I108" s="156">
        <v>1</v>
      </c>
      <c r="J108" s="156">
        <v>1</v>
      </c>
      <c r="K108" s="156">
        <v>1</v>
      </c>
      <c r="L108" s="156">
        <v>1</v>
      </c>
      <c r="M108" s="156">
        <v>0</v>
      </c>
      <c r="N108" s="138">
        <f t="shared" si="9"/>
        <v>8</v>
      </c>
      <c r="O108" s="152">
        <f>'2-COMPOSIÇÃO_CUSTO_UNITÁRIO'!H211</f>
        <v>0</v>
      </c>
      <c r="P108" s="132">
        <f t="shared" si="8"/>
        <v>0</v>
      </c>
      <c r="Q108" s="3"/>
      <c r="R108" s="263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  <c r="HU108" s="4"/>
      <c r="HV108" s="4"/>
      <c r="HW108" s="4"/>
      <c r="HX108" s="4"/>
      <c r="HY108" s="4"/>
      <c r="HZ108" s="4"/>
      <c r="IA108" s="4"/>
      <c r="IB108" s="4"/>
      <c r="IC108" s="4"/>
      <c r="ID108" s="4"/>
      <c r="IE108" s="4"/>
      <c r="IF108" s="4"/>
      <c r="IG108" s="4"/>
    </row>
    <row r="109" spans="1:241">
      <c r="A109" s="168" t="s">
        <v>320</v>
      </c>
      <c r="B109" s="30" t="s">
        <v>26</v>
      </c>
      <c r="C109" s="250">
        <v>23</v>
      </c>
      <c r="D109" s="193" t="s">
        <v>321</v>
      </c>
      <c r="E109" s="207" t="s">
        <v>196</v>
      </c>
      <c r="F109" s="155">
        <v>1</v>
      </c>
      <c r="G109" s="155">
        <v>2</v>
      </c>
      <c r="H109" s="155">
        <v>1</v>
      </c>
      <c r="I109" s="156">
        <v>1</v>
      </c>
      <c r="J109" s="156">
        <v>2</v>
      </c>
      <c r="K109" s="156">
        <v>1</v>
      </c>
      <c r="L109" s="156">
        <v>2</v>
      </c>
      <c r="M109" s="156">
        <v>0</v>
      </c>
      <c r="N109" s="138">
        <f t="shared" si="9"/>
        <v>10</v>
      </c>
      <c r="O109" s="152">
        <f>'2-COMPOSIÇÃO_CUSTO_UNITÁRIO'!H220</f>
        <v>0</v>
      </c>
      <c r="P109" s="132">
        <f t="shared" si="8"/>
        <v>0</v>
      </c>
      <c r="Q109" s="3"/>
      <c r="R109" s="263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4"/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4"/>
      <c r="HL109" s="4"/>
      <c r="HM109" s="4"/>
      <c r="HN109" s="4"/>
      <c r="HO109" s="4"/>
      <c r="HP109" s="4"/>
      <c r="HQ109" s="4"/>
      <c r="HR109" s="4"/>
      <c r="HS109" s="4"/>
      <c r="HT109" s="4"/>
      <c r="HU109" s="4"/>
      <c r="HV109" s="4"/>
      <c r="HW109" s="4"/>
      <c r="HX109" s="4"/>
      <c r="HY109" s="4"/>
      <c r="HZ109" s="4"/>
      <c r="IA109" s="4"/>
      <c r="IB109" s="4"/>
      <c r="IC109" s="4"/>
      <c r="ID109" s="4"/>
      <c r="IE109" s="4"/>
      <c r="IF109" s="4"/>
      <c r="IG109" s="4"/>
    </row>
    <row r="110" spans="1:241">
      <c r="A110" s="168" t="s">
        <v>322</v>
      </c>
      <c r="B110" s="30" t="s">
        <v>26</v>
      </c>
      <c r="C110" s="250">
        <v>24</v>
      </c>
      <c r="D110" s="193" t="s">
        <v>323</v>
      </c>
      <c r="E110" s="207" t="s">
        <v>196</v>
      </c>
      <c r="F110" s="155">
        <v>2</v>
      </c>
      <c r="G110" s="155">
        <v>3</v>
      </c>
      <c r="H110" s="155">
        <v>5</v>
      </c>
      <c r="I110" s="156">
        <v>5</v>
      </c>
      <c r="J110" s="156">
        <v>2</v>
      </c>
      <c r="K110" s="156">
        <v>3</v>
      </c>
      <c r="L110" s="156">
        <v>3</v>
      </c>
      <c r="M110" s="156">
        <v>0</v>
      </c>
      <c r="N110" s="138">
        <f t="shared" si="9"/>
        <v>23</v>
      </c>
      <c r="O110" s="152">
        <f>'2-COMPOSIÇÃO_CUSTO_UNITÁRIO'!H229</f>
        <v>0</v>
      </c>
      <c r="P110" s="132">
        <f t="shared" si="8"/>
        <v>0</v>
      </c>
      <c r="Q110" s="3"/>
      <c r="R110" s="263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4"/>
      <c r="HA110" s="4"/>
      <c r="HB110" s="4"/>
      <c r="HC110" s="4"/>
      <c r="HD110" s="4"/>
      <c r="HE110" s="4"/>
      <c r="HF110" s="4"/>
      <c r="HG110" s="4"/>
      <c r="HH110" s="4"/>
      <c r="HI110" s="4"/>
      <c r="HJ110" s="4"/>
      <c r="HK110" s="4"/>
      <c r="HL110" s="4"/>
      <c r="HM110" s="4"/>
      <c r="HN110" s="4"/>
      <c r="HO110" s="4"/>
      <c r="HP110" s="4"/>
      <c r="HQ110" s="4"/>
      <c r="HR110" s="4"/>
      <c r="HS110" s="4"/>
      <c r="HT110" s="4"/>
      <c r="HU110" s="4"/>
      <c r="HV110" s="4"/>
      <c r="HW110" s="4"/>
      <c r="HX110" s="4"/>
      <c r="HY110" s="4"/>
      <c r="HZ110" s="4"/>
      <c r="IA110" s="4"/>
      <c r="IB110" s="4"/>
      <c r="IC110" s="4"/>
      <c r="ID110" s="4"/>
      <c r="IE110" s="4"/>
      <c r="IF110" s="4"/>
      <c r="IG110" s="4"/>
    </row>
    <row r="111" spans="1:241" ht="22.5">
      <c r="A111" s="168" t="s">
        <v>324</v>
      </c>
      <c r="B111" s="23" t="s">
        <v>36</v>
      </c>
      <c r="C111" s="251">
        <v>95696</v>
      </c>
      <c r="D111" s="193" t="s">
        <v>325</v>
      </c>
      <c r="E111" s="207" t="s">
        <v>196</v>
      </c>
      <c r="F111" s="155">
        <v>19</v>
      </c>
      <c r="G111" s="155">
        <v>20</v>
      </c>
      <c r="H111" s="155">
        <v>22</v>
      </c>
      <c r="I111" s="156">
        <v>21</v>
      </c>
      <c r="J111" s="156">
        <v>17</v>
      </c>
      <c r="K111" s="156">
        <v>18</v>
      </c>
      <c r="L111" s="156">
        <v>15</v>
      </c>
      <c r="M111" s="156">
        <v>0</v>
      </c>
      <c r="N111" s="138">
        <f t="shared" si="9"/>
        <v>132</v>
      </c>
      <c r="O111" s="69">
        <v>0</v>
      </c>
      <c r="P111" s="132">
        <f t="shared" si="8"/>
        <v>0</v>
      </c>
      <c r="Q111" s="3"/>
      <c r="R111" s="263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  <c r="IE111" s="4"/>
      <c r="IF111" s="4"/>
      <c r="IG111" s="4"/>
    </row>
    <row r="112" spans="1:241">
      <c r="A112" s="168" t="s">
        <v>326</v>
      </c>
      <c r="B112" s="186" t="s">
        <v>26</v>
      </c>
      <c r="C112" s="252">
        <v>25</v>
      </c>
      <c r="D112" s="196" t="s">
        <v>327</v>
      </c>
      <c r="E112" s="196" t="s">
        <v>328</v>
      </c>
      <c r="F112" s="155">
        <v>1</v>
      </c>
      <c r="G112" s="155">
        <v>1</v>
      </c>
      <c r="H112" s="155">
        <v>1</v>
      </c>
      <c r="I112" s="156">
        <v>1</v>
      </c>
      <c r="J112" s="156">
        <v>1</v>
      </c>
      <c r="K112" s="156">
        <v>1</v>
      </c>
      <c r="L112" s="156">
        <v>1</v>
      </c>
      <c r="M112" s="156">
        <v>0</v>
      </c>
      <c r="N112" s="138">
        <f t="shared" si="9"/>
        <v>7</v>
      </c>
      <c r="O112" s="152">
        <f>'2-COMPOSIÇÃO_CUSTO_UNITÁRIO'!H238</f>
        <v>0</v>
      </c>
      <c r="P112" s="132">
        <f t="shared" si="8"/>
        <v>0</v>
      </c>
      <c r="Q112" s="3"/>
      <c r="R112" s="263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  <c r="HU112" s="4"/>
      <c r="HV112" s="4"/>
      <c r="HW112" s="4"/>
      <c r="HX112" s="4"/>
      <c r="HY112" s="4"/>
      <c r="HZ112" s="4"/>
      <c r="IA112" s="4"/>
      <c r="IB112" s="4"/>
      <c r="IC112" s="4"/>
      <c r="ID112" s="4"/>
      <c r="IE112" s="4"/>
      <c r="IF112" s="4"/>
      <c r="IG112" s="4"/>
    </row>
    <row r="113" spans="1:241" ht="22.5">
      <c r="A113" s="168" t="s">
        <v>329</v>
      </c>
      <c r="B113" s="63" t="s">
        <v>36</v>
      </c>
      <c r="C113" s="238" t="s">
        <v>229</v>
      </c>
      <c r="D113" s="193" t="s">
        <v>230</v>
      </c>
      <c r="E113" s="207" t="s">
        <v>231</v>
      </c>
      <c r="F113" s="131">
        <v>5</v>
      </c>
      <c r="G113" s="131">
        <v>5</v>
      </c>
      <c r="H113" s="131">
        <v>5</v>
      </c>
      <c r="I113" s="131">
        <v>5</v>
      </c>
      <c r="J113" s="131">
        <v>5</v>
      </c>
      <c r="K113" s="131">
        <v>5</v>
      </c>
      <c r="L113" s="131">
        <v>5</v>
      </c>
      <c r="M113" s="131">
        <v>5</v>
      </c>
      <c r="N113" s="138">
        <f t="shared" si="9"/>
        <v>40</v>
      </c>
      <c r="O113" s="69">
        <v>0</v>
      </c>
      <c r="P113" s="132">
        <f t="shared" si="8"/>
        <v>0</v>
      </c>
      <c r="Q113" s="3"/>
      <c r="R113" s="263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  <c r="IG113" s="4"/>
    </row>
    <row r="114" spans="1:241">
      <c r="A114" s="168" t="s">
        <v>330</v>
      </c>
      <c r="B114" s="23" t="s">
        <v>36</v>
      </c>
      <c r="C114" s="238" t="s">
        <v>233</v>
      </c>
      <c r="D114" s="193" t="s">
        <v>234</v>
      </c>
      <c r="E114" s="207" t="s">
        <v>196</v>
      </c>
      <c r="F114" s="131">
        <v>17</v>
      </c>
      <c r="G114" s="131">
        <v>17</v>
      </c>
      <c r="H114" s="131">
        <v>17</v>
      </c>
      <c r="I114" s="131">
        <v>17</v>
      </c>
      <c r="J114" s="131">
        <v>17</v>
      </c>
      <c r="K114" s="131">
        <v>17</v>
      </c>
      <c r="L114" s="131">
        <v>17</v>
      </c>
      <c r="M114" s="131">
        <v>17</v>
      </c>
      <c r="N114" s="138">
        <f t="shared" si="9"/>
        <v>136</v>
      </c>
      <c r="O114" s="69">
        <v>0</v>
      </c>
      <c r="P114" s="132">
        <f t="shared" si="8"/>
        <v>0</v>
      </c>
      <c r="Q114" s="3"/>
      <c r="R114" s="263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  <c r="FG114" s="4"/>
      <c r="FH114" s="4"/>
      <c r="FI114" s="4"/>
      <c r="FJ114" s="4"/>
      <c r="FK114" s="4"/>
      <c r="FL114" s="4"/>
      <c r="FM114" s="4"/>
      <c r="FN114" s="4"/>
      <c r="FO114" s="4"/>
      <c r="FP114" s="4"/>
      <c r="FQ114" s="4"/>
      <c r="FR114" s="4"/>
      <c r="FS114" s="4"/>
      <c r="FT114" s="4"/>
      <c r="FU114" s="4"/>
      <c r="FV114" s="4"/>
      <c r="FW114" s="4"/>
      <c r="FX114" s="4"/>
      <c r="FY114" s="4"/>
      <c r="FZ114" s="4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  <c r="IE114" s="4"/>
      <c r="IF114" s="4"/>
      <c r="IG114" s="4"/>
    </row>
    <row r="115" spans="1:241">
      <c r="A115" s="168" t="s">
        <v>331</v>
      </c>
      <c r="B115" s="63" t="s">
        <v>75</v>
      </c>
      <c r="C115" s="241"/>
      <c r="D115" s="193" t="s">
        <v>236</v>
      </c>
      <c r="E115" s="207" t="s">
        <v>196</v>
      </c>
      <c r="F115" s="131">
        <v>5</v>
      </c>
      <c r="G115" s="131">
        <v>5</v>
      </c>
      <c r="H115" s="131">
        <v>5</v>
      </c>
      <c r="I115" s="131">
        <v>5</v>
      </c>
      <c r="J115" s="131">
        <v>5</v>
      </c>
      <c r="K115" s="131">
        <v>5</v>
      </c>
      <c r="L115" s="131">
        <v>5</v>
      </c>
      <c r="M115" s="131">
        <v>5</v>
      </c>
      <c r="N115" s="138">
        <f t="shared" si="9"/>
        <v>40</v>
      </c>
      <c r="O115" s="69">
        <v>0</v>
      </c>
      <c r="P115" s="132">
        <f t="shared" si="8"/>
        <v>0</v>
      </c>
      <c r="Q115" s="3"/>
      <c r="R115" s="263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  <c r="IE115" s="4"/>
      <c r="IF115" s="4"/>
      <c r="IG115" s="4"/>
    </row>
    <row r="116" spans="1:241" ht="33.75">
      <c r="A116" s="168" t="s">
        <v>332</v>
      </c>
      <c r="B116" s="63" t="s">
        <v>26</v>
      </c>
      <c r="C116" s="501" t="s">
        <v>333</v>
      </c>
      <c r="D116" s="474" t="s">
        <v>334</v>
      </c>
      <c r="E116" s="196" t="s">
        <v>328</v>
      </c>
      <c r="F116" s="131">
        <v>46</v>
      </c>
      <c r="G116" s="131">
        <v>30</v>
      </c>
      <c r="H116" s="131">
        <v>36</v>
      </c>
      <c r="I116" s="131">
        <v>28</v>
      </c>
      <c r="J116" s="131">
        <v>28</v>
      </c>
      <c r="K116" s="131">
        <v>28</v>
      </c>
      <c r="L116" s="131">
        <v>25</v>
      </c>
      <c r="M116" s="131">
        <v>1</v>
      </c>
      <c r="N116" s="138">
        <f t="shared" si="9"/>
        <v>222</v>
      </c>
      <c r="O116" s="152">
        <f>'2-COMPOSIÇÃO_CUSTO_UNITÁRIO'!H247</f>
        <v>0</v>
      </c>
      <c r="P116" s="132">
        <f t="shared" si="8"/>
        <v>0</v>
      </c>
      <c r="Q116" s="3"/>
      <c r="R116" s="263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  <c r="IE116" s="4"/>
      <c r="IF116" s="4"/>
      <c r="IG116" s="4"/>
    </row>
    <row r="117" spans="1:241" ht="45">
      <c r="A117" s="168" t="s">
        <v>335</v>
      </c>
      <c r="B117" s="186" t="s">
        <v>36</v>
      </c>
      <c r="C117" s="253">
        <v>100758</v>
      </c>
      <c r="D117" s="195" t="s">
        <v>239</v>
      </c>
      <c r="E117" s="196" t="s">
        <v>336</v>
      </c>
      <c r="F117" s="131">
        <v>12</v>
      </c>
      <c r="G117" s="131">
        <v>13</v>
      </c>
      <c r="H117" s="131">
        <v>16</v>
      </c>
      <c r="I117" s="131">
        <v>12</v>
      </c>
      <c r="J117" s="131">
        <v>12</v>
      </c>
      <c r="K117" s="131">
        <v>13</v>
      </c>
      <c r="L117" s="131">
        <v>8</v>
      </c>
      <c r="M117" s="131">
        <v>0</v>
      </c>
      <c r="N117" s="138">
        <f>SUM(F117:M117)</f>
        <v>86</v>
      </c>
      <c r="O117" s="69">
        <v>0</v>
      </c>
      <c r="P117" s="132">
        <f t="shared" si="8"/>
        <v>0</v>
      </c>
      <c r="Q117" s="3"/>
      <c r="R117" s="263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  <c r="IE117" s="4"/>
      <c r="IF117" s="4"/>
      <c r="IG117" s="4"/>
    </row>
    <row r="118" spans="1:241">
      <c r="A118" s="168" t="s">
        <v>337</v>
      </c>
      <c r="B118" s="186" t="s">
        <v>36</v>
      </c>
      <c r="C118" s="253">
        <v>98397</v>
      </c>
      <c r="D118" s="195" t="s">
        <v>241</v>
      </c>
      <c r="E118" s="196" t="s">
        <v>336</v>
      </c>
      <c r="F118" s="131">
        <v>12</v>
      </c>
      <c r="G118" s="131">
        <v>13</v>
      </c>
      <c r="H118" s="131">
        <v>16</v>
      </c>
      <c r="I118" s="131">
        <v>12</v>
      </c>
      <c r="J118" s="131">
        <v>12</v>
      </c>
      <c r="K118" s="131">
        <v>13</v>
      </c>
      <c r="L118" s="131">
        <v>8</v>
      </c>
      <c r="M118" s="131">
        <v>0</v>
      </c>
      <c r="N118" s="138">
        <f t="shared" si="9"/>
        <v>86</v>
      </c>
      <c r="O118" s="69">
        <v>0</v>
      </c>
      <c r="P118" s="132">
        <f t="shared" si="8"/>
        <v>0</v>
      </c>
      <c r="Q118" s="3"/>
      <c r="R118" s="263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  <c r="IE118" s="4"/>
      <c r="IF118" s="4"/>
      <c r="IG118" s="4"/>
    </row>
    <row r="119" spans="1:241">
      <c r="A119" s="169" t="s">
        <v>338</v>
      </c>
      <c r="B119" s="184"/>
      <c r="C119" s="237"/>
      <c r="D119" s="59" t="s">
        <v>339</v>
      </c>
      <c r="E119" s="60"/>
      <c r="F119" s="147"/>
      <c r="G119" s="147"/>
      <c r="H119" s="147"/>
      <c r="I119" s="148"/>
      <c r="J119" s="148"/>
      <c r="K119" s="148"/>
      <c r="L119" s="147"/>
      <c r="M119" s="147"/>
      <c r="N119" s="149"/>
      <c r="O119" s="157"/>
      <c r="P119" s="151">
        <f>SUM(P120:P126)</f>
        <v>0</v>
      </c>
      <c r="Q119" s="3"/>
      <c r="R119" s="262">
        <f>P119*O246/100+P119</f>
        <v>0</v>
      </c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</row>
    <row r="120" spans="1:241" ht="57.75">
      <c r="A120" s="168" t="s">
        <v>340</v>
      </c>
      <c r="B120" s="188" t="s">
        <v>238</v>
      </c>
      <c r="C120" s="254">
        <v>101910</v>
      </c>
      <c r="D120" s="197" t="s">
        <v>341</v>
      </c>
      <c r="E120" s="198" t="s">
        <v>29</v>
      </c>
      <c r="F120" s="131">
        <v>5</v>
      </c>
      <c r="G120" s="131">
        <v>1</v>
      </c>
      <c r="H120" s="131">
        <v>2</v>
      </c>
      <c r="I120" s="131">
        <v>2</v>
      </c>
      <c r="J120" s="131">
        <v>2</v>
      </c>
      <c r="K120" s="131">
        <v>2</v>
      </c>
      <c r="L120" s="131">
        <v>2</v>
      </c>
      <c r="M120" s="131">
        <v>1</v>
      </c>
      <c r="N120" s="138">
        <f t="shared" ref="N120:N126" si="10">SUM(F120:M120)</f>
        <v>17</v>
      </c>
      <c r="O120" s="69">
        <v>0</v>
      </c>
      <c r="P120" s="132">
        <f t="shared" ref="P120:P126" si="11">N120*O120</f>
        <v>0</v>
      </c>
      <c r="Q120" s="3"/>
      <c r="R120" s="263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</row>
    <row r="121" spans="1:241" ht="57.75">
      <c r="A121" s="168" t="s">
        <v>342</v>
      </c>
      <c r="B121" s="188" t="s">
        <v>238</v>
      </c>
      <c r="C121" s="254">
        <v>101907</v>
      </c>
      <c r="D121" s="197" t="s">
        <v>343</v>
      </c>
      <c r="E121" s="198" t="s">
        <v>29</v>
      </c>
      <c r="F121" s="131">
        <v>4</v>
      </c>
      <c r="G121" s="131">
        <v>2</v>
      </c>
      <c r="H121" s="131">
        <v>2</v>
      </c>
      <c r="I121" s="131">
        <v>2</v>
      </c>
      <c r="J121" s="131">
        <v>2</v>
      </c>
      <c r="K121" s="131">
        <v>2</v>
      </c>
      <c r="L121" s="131">
        <v>2</v>
      </c>
      <c r="M121" s="131">
        <v>1</v>
      </c>
      <c r="N121" s="138">
        <f t="shared" si="10"/>
        <v>17</v>
      </c>
      <c r="O121" s="69">
        <v>0</v>
      </c>
      <c r="P121" s="132">
        <f t="shared" si="11"/>
        <v>0</v>
      </c>
      <c r="Q121" s="3"/>
      <c r="R121" s="263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</row>
    <row r="122" spans="1:241" ht="57">
      <c r="A122" s="168" t="s">
        <v>344</v>
      </c>
      <c r="B122" s="188" t="s">
        <v>238</v>
      </c>
      <c r="C122" s="255">
        <v>101905</v>
      </c>
      <c r="D122" s="197" t="s">
        <v>345</v>
      </c>
      <c r="E122" s="198" t="s">
        <v>29</v>
      </c>
      <c r="F122" s="152">
        <v>1</v>
      </c>
      <c r="G122" s="152">
        <v>1</v>
      </c>
      <c r="H122" s="152">
        <v>1</v>
      </c>
      <c r="I122" s="152">
        <v>1</v>
      </c>
      <c r="J122" s="152">
        <v>1</v>
      </c>
      <c r="K122" s="152">
        <v>1</v>
      </c>
      <c r="L122" s="152">
        <v>1</v>
      </c>
      <c r="M122" s="152">
        <v>0</v>
      </c>
      <c r="N122" s="138">
        <f t="shared" si="10"/>
        <v>7</v>
      </c>
      <c r="O122" s="69">
        <v>0</v>
      </c>
      <c r="P122" s="132">
        <f t="shared" si="11"/>
        <v>0</v>
      </c>
      <c r="Q122" s="3"/>
      <c r="R122" s="263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</row>
    <row r="123" spans="1:241">
      <c r="A123" s="168" t="s">
        <v>346</v>
      </c>
      <c r="B123" s="188" t="s">
        <v>75</v>
      </c>
      <c r="C123" s="254">
        <v>1</v>
      </c>
      <c r="D123" s="198" t="s">
        <v>347</v>
      </c>
      <c r="E123" s="198" t="s">
        <v>29</v>
      </c>
      <c r="F123" s="152">
        <v>10</v>
      </c>
      <c r="G123" s="152">
        <v>4</v>
      </c>
      <c r="H123" s="152">
        <v>5</v>
      </c>
      <c r="I123" s="152">
        <v>5</v>
      </c>
      <c r="J123" s="152">
        <v>5</v>
      </c>
      <c r="K123" s="152">
        <v>5</v>
      </c>
      <c r="L123" s="152">
        <v>5</v>
      </c>
      <c r="M123" s="152">
        <v>2</v>
      </c>
      <c r="N123" s="138">
        <f t="shared" si="10"/>
        <v>41</v>
      </c>
      <c r="O123" s="69">
        <v>0</v>
      </c>
      <c r="P123" s="132">
        <f t="shared" si="11"/>
        <v>0</v>
      </c>
      <c r="Q123" s="3"/>
      <c r="R123" s="263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</row>
    <row r="124" spans="1:241">
      <c r="A124" s="168" t="s">
        <v>348</v>
      </c>
      <c r="B124" s="17" t="s">
        <v>36</v>
      </c>
      <c r="C124" s="254">
        <v>37557</v>
      </c>
      <c r="D124" s="198" t="s">
        <v>349</v>
      </c>
      <c r="E124" s="198" t="s">
        <v>29</v>
      </c>
      <c r="F124" s="152">
        <v>10</v>
      </c>
      <c r="G124" s="152">
        <v>4</v>
      </c>
      <c r="H124" s="152">
        <v>5</v>
      </c>
      <c r="I124" s="152">
        <v>5</v>
      </c>
      <c r="J124" s="152">
        <v>5</v>
      </c>
      <c r="K124" s="152">
        <v>5</v>
      </c>
      <c r="L124" s="152">
        <v>5</v>
      </c>
      <c r="M124" s="152">
        <v>2</v>
      </c>
      <c r="N124" s="138">
        <f t="shared" si="10"/>
        <v>41</v>
      </c>
      <c r="O124" s="69">
        <v>0</v>
      </c>
      <c r="P124" s="132">
        <f t="shared" si="11"/>
        <v>0</v>
      </c>
      <c r="Q124" s="3"/>
      <c r="R124" s="263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  <c r="IE124" s="4"/>
      <c r="IF124" s="4"/>
      <c r="IG124" s="4"/>
    </row>
    <row r="125" spans="1:241">
      <c r="A125" s="168" t="s">
        <v>350</v>
      </c>
      <c r="B125" s="17" t="s">
        <v>36</v>
      </c>
      <c r="C125" s="241" t="s">
        <v>351</v>
      </c>
      <c r="D125" s="64" t="s">
        <v>352</v>
      </c>
      <c r="E125" s="207" t="s">
        <v>55</v>
      </c>
      <c r="F125" s="152">
        <v>10</v>
      </c>
      <c r="G125" s="152">
        <v>4</v>
      </c>
      <c r="H125" s="152">
        <v>5</v>
      </c>
      <c r="I125" s="152">
        <v>5</v>
      </c>
      <c r="J125" s="152">
        <v>5</v>
      </c>
      <c r="K125" s="152">
        <v>5</v>
      </c>
      <c r="L125" s="152">
        <v>5</v>
      </c>
      <c r="M125" s="152">
        <v>2</v>
      </c>
      <c r="N125" s="138">
        <f t="shared" si="10"/>
        <v>41</v>
      </c>
      <c r="O125" s="69">
        <v>0</v>
      </c>
      <c r="P125" s="132">
        <f t="shared" si="11"/>
        <v>0</v>
      </c>
      <c r="Q125" s="3"/>
      <c r="R125" s="263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  <c r="EQ125" s="4"/>
      <c r="ER125" s="4"/>
      <c r="ES125" s="4"/>
      <c r="ET125" s="4"/>
      <c r="EU125" s="4"/>
      <c r="EV125" s="4"/>
      <c r="EW125" s="4"/>
      <c r="EX125" s="4"/>
      <c r="EY125" s="4"/>
      <c r="EZ125" s="4"/>
      <c r="FA125" s="4"/>
      <c r="FB125" s="4"/>
      <c r="FC125" s="4"/>
      <c r="FD125" s="4"/>
      <c r="FE125" s="4"/>
      <c r="FF125" s="4"/>
      <c r="FG125" s="4"/>
      <c r="FH125" s="4"/>
      <c r="FI125" s="4"/>
      <c r="FJ125" s="4"/>
      <c r="FK125" s="4"/>
      <c r="FL125" s="4"/>
      <c r="FM125" s="4"/>
      <c r="FN125" s="4"/>
      <c r="FO125" s="4"/>
      <c r="FP125" s="4"/>
      <c r="FQ125" s="4"/>
      <c r="FR125" s="4"/>
      <c r="FS125" s="4"/>
      <c r="FT125" s="4"/>
      <c r="FU125" s="4"/>
      <c r="FV125" s="4"/>
      <c r="FW125" s="4"/>
      <c r="FX125" s="4"/>
      <c r="FY125" s="4"/>
      <c r="FZ125" s="4"/>
      <c r="GA125" s="4"/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  <c r="HN125" s="4"/>
      <c r="HO125" s="4"/>
      <c r="HP125" s="4"/>
      <c r="HQ125" s="4"/>
      <c r="HR125" s="4"/>
      <c r="HS125" s="4"/>
      <c r="HT125" s="4"/>
      <c r="HU125" s="4"/>
      <c r="HV125" s="4"/>
      <c r="HW125" s="4"/>
      <c r="HX125" s="4"/>
      <c r="HY125" s="4"/>
      <c r="HZ125" s="4"/>
      <c r="IA125" s="4"/>
      <c r="IB125" s="4"/>
      <c r="IC125" s="4"/>
      <c r="ID125" s="4"/>
      <c r="IE125" s="4"/>
      <c r="IF125" s="4"/>
      <c r="IG125" s="4"/>
    </row>
    <row r="126" spans="1:241" ht="67.5" customHeight="1">
      <c r="A126" s="168" t="s">
        <v>353</v>
      </c>
      <c r="B126" s="23" t="s">
        <v>26</v>
      </c>
      <c r="C126" s="241" t="s">
        <v>354</v>
      </c>
      <c r="D126" s="199" t="s">
        <v>355</v>
      </c>
      <c r="E126" s="207" t="s">
        <v>196</v>
      </c>
      <c r="F126" s="152">
        <v>6</v>
      </c>
      <c r="G126" s="152">
        <v>2</v>
      </c>
      <c r="H126" s="152">
        <v>1</v>
      </c>
      <c r="I126" s="152">
        <v>1</v>
      </c>
      <c r="J126" s="152">
        <v>1</v>
      </c>
      <c r="K126" s="152">
        <v>1</v>
      </c>
      <c r="L126" s="152">
        <v>1</v>
      </c>
      <c r="M126" s="152">
        <v>0</v>
      </c>
      <c r="N126" s="138">
        <f t="shared" si="10"/>
        <v>13</v>
      </c>
      <c r="O126" s="152">
        <f>'2-COMPOSIÇÃO_CUSTO_UNITÁRIO'!H471</f>
        <v>0</v>
      </c>
      <c r="P126" s="132">
        <f t="shared" si="11"/>
        <v>0</v>
      </c>
      <c r="Q126" s="3"/>
      <c r="R126" s="263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  <c r="EQ126" s="4"/>
      <c r="ER126" s="4"/>
      <c r="ES126" s="4"/>
      <c r="ET126" s="4"/>
      <c r="EU126" s="4"/>
      <c r="EV126" s="4"/>
      <c r="EW126" s="4"/>
      <c r="EX126" s="4"/>
      <c r="EY126" s="4"/>
      <c r="EZ126" s="4"/>
      <c r="FA126" s="4"/>
      <c r="FB126" s="4"/>
      <c r="FC126" s="4"/>
      <c r="FD126" s="4"/>
      <c r="FE126" s="4"/>
      <c r="FF126" s="4"/>
      <c r="FG126" s="4"/>
      <c r="FH126" s="4"/>
      <c r="FI126" s="4"/>
      <c r="FJ126" s="4"/>
      <c r="FK126" s="4"/>
      <c r="FL126" s="4"/>
      <c r="FM126" s="4"/>
      <c r="FN126" s="4"/>
      <c r="FO126" s="4"/>
      <c r="FP126" s="4"/>
      <c r="FQ126" s="4"/>
      <c r="FR126" s="4"/>
      <c r="FS126" s="4"/>
      <c r="FT126" s="4"/>
      <c r="FU126" s="4"/>
      <c r="FV126" s="4"/>
      <c r="FW126" s="4"/>
      <c r="FX126" s="4"/>
      <c r="FY126" s="4"/>
      <c r="FZ126" s="4"/>
      <c r="GA126" s="4"/>
      <c r="GB126" s="4"/>
      <c r="GC126" s="4"/>
      <c r="GD126" s="4"/>
      <c r="GE126" s="4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  <c r="HJ126" s="4"/>
      <c r="HK126" s="4"/>
      <c r="HL126" s="4"/>
      <c r="HM126" s="4"/>
      <c r="HN126" s="4"/>
      <c r="HO126" s="4"/>
      <c r="HP126" s="4"/>
      <c r="HQ126" s="4"/>
      <c r="HR126" s="4"/>
      <c r="HS126" s="4"/>
      <c r="HT126" s="4"/>
      <c r="HU126" s="4"/>
      <c r="HV126" s="4"/>
      <c r="HW126" s="4"/>
      <c r="HX126" s="4"/>
      <c r="HY126" s="4"/>
      <c r="HZ126" s="4"/>
      <c r="IA126" s="4"/>
      <c r="IB126" s="4"/>
      <c r="IC126" s="4"/>
      <c r="ID126" s="4"/>
      <c r="IE126" s="4"/>
      <c r="IF126" s="4"/>
      <c r="IG126" s="4"/>
    </row>
    <row r="127" spans="1:241">
      <c r="A127" s="169" t="s">
        <v>356</v>
      </c>
      <c r="B127" s="184"/>
      <c r="C127" s="237"/>
      <c r="D127" s="59" t="s">
        <v>357</v>
      </c>
      <c r="E127" s="60"/>
      <c r="F127" s="147"/>
      <c r="G127" s="147"/>
      <c r="H127" s="147"/>
      <c r="I127" s="148"/>
      <c r="J127" s="148"/>
      <c r="K127" s="148"/>
      <c r="L127" s="147"/>
      <c r="M127" s="147"/>
      <c r="N127" s="149"/>
      <c r="O127" s="150"/>
      <c r="P127" s="151">
        <f>SUM(P128:P145)</f>
        <v>0</v>
      </c>
      <c r="Q127" s="3"/>
      <c r="R127" s="262">
        <f>P127*O246/100+P127</f>
        <v>0</v>
      </c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  <c r="HO127" s="4"/>
      <c r="HP127" s="4"/>
      <c r="HQ127" s="4"/>
      <c r="HR127" s="4"/>
      <c r="HS127" s="4"/>
      <c r="HT127" s="4"/>
      <c r="HU127" s="4"/>
      <c r="HV127" s="4"/>
      <c r="HW127" s="4"/>
      <c r="HX127" s="4"/>
      <c r="HY127" s="4"/>
      <c r="HZ127" s="4"/>
      <c r="IA127" s="4"/>
      <c r="IB127" s="4"/>
      <c r="IC127" s="4"/>
      <c r="ID127" s="4"/>
      <c r="IE127" s="4"/>
      <c r="IF127" s="4"/>
      <c r="IG127" s="4"/>
    </row>
    <row r="128" spans="1:241" ht="45">
      <c r="A128" s="168" t="s">
        <v>358</v>
      </c>
      <c r="B128" s="30" t="s">
        <v>26</v>
      </c>
      <c r="C128" s="256">
        <v>27</v>
      </c>
      <c r="D128" s="199" t="s">
        <v>359</v>
      </c>
      <c r="E128" s="205" t="s">
        <v>231</v>
      </c>
      <c r="F128" s="131">
        <v>1</v>
      </c>
      <c r="G128" s="131">
        <v>0</v>
      </c>
      <c r="H128" s="131">
        <v>0</v>
      </c>
      <c r="I128" s="131">
        <v>0</v>
      </c>
      <c r="J128" s="131">
        <v>0</v>
      </c>
      <c r="K128" s="131">
        <v>0</v>
      </c>
      <c r="L128" s="131">
        <v>0</v>
      </c>
      <c r="M128" s="131">
        <v>0</v>
      </c>
      <c r="N128" s="138">
        <f t="shared" ref="N128:N143" si="12">SUM(F128:M128)</f>
        <v>1</v>
      </c>
      <c r="O128" s="152">
        <f>'2-COMPOSIÇÃO_CUSTO_UNITÁRIO'!H254</f>
        <v>0</v>
      </c>
      <c r="P128" s="132">
        <f t="shared" ref="P128:P145" si="13">N128*O128</f>
        <v>0</v>
      </c>
      <c r="Q128" s="3"/>
      <c r="R128" s="263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  <c r="HN128" s="4"/>
      <c r="HO128" s="4"/>
      <c r="HP128" s="4"/>
      <c r="HQ128" s="4"/>
      <c r="HR128" s="4"/>
      <c r="HS128" s="4"/>
      <c r="HT128" s="4"/>
      <c r="HU128" s="4"/>
      <c r="HV128" s="4"/>
      <c r="HW128" s="4"/>
      <c r="HX128" s="4"/>
      <c r="HY128" s="4"/>
      <c r="HZ128" s="4"/>
      <c r="IA128" s="4"/>
      <c r="IB128" s="4"/>
      <c r="IC128" s="4"/>
      <c r="ID128" s="4"/>
      <c r="IE128" s="4"/>
      <c r="IF128" s="4"/>
      <c r="IG128" s="4"/>
    </row>
    <row r="129" spans="1:241" ht="51.75" customHeight="1">
      <c r="A129" s="168" t="s">
        <v>360</v>
      </c>
      <c r="B129" s="187" t="s">
        <v>26</v>
      </c>
      <c r="C129" s="257">
        <v>28</v>
      </c>
      <c r="D129" s="199" t="s">
        <v>361</v>
      </c>
      <c r="E129" s="205" t="s">
        <v>231</v>
      </c>
      <c r="F129" s="131">
        <v>23</v>
      </c>
      <c r="G129" s="131">
        <v>27</v>
      </c>
      <c r="H129" s="131">
        <v>31</v>
      </c>
      <c r="I129" s="131">
        <v>20</v>
      </c>
      <c r="J129" s="131">
        <v>34</v>
      </c>
      <c r="K129" s="131">
        <v>32</v>
      </c>
      <c r="L129" s="131">
        <v>21</v>
      </c>
      <c r="M129" s="131">
        <v>0</v>
      </c>
      <c r="N129" s="138">
        <f t="shared" si="12"/>
        <v>188</v>
      </c>
      <c r="O129" s="152">
        <f>'2-COMPOSIÇÃO_CUSTO_UNITÁRIO'!H261</f>
        <v>0</v>
      </c>
      <c r="P129" s="132">
        <f t="shared" si="13"/>
        <v>0</v>
      </c>
      <c r="Q129" s="3"/>
      <c r="R129" s="263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  <c r="FG129" s="4"/>
      <c r="FH129" s="4"/>
      <c r="FI129" s="4"/>
      <c r="FJ129" s="4"/>
      <c r="FK129" s="4"/>
      <c r="FL129" s="4"/>
      <c r="FM129" s="4"/>
      <c r="FN129" s="4"/>
      <c r="FO129" s="4"/>
      <c r="FP129" s="4"/>
      <c r="FQ129" s="4"/>
      <c r="FR129" s="4"/>
      <c r="FS129" s="4"/>
      <c r="FT129" s="4"/>
      <c r="FU129" s="4"/>
      <c r="FV129" s="4"/>
      <c r="FW129" s="4"/>
      <c r="FX129" s="4"/>
      <c r="FY129" s="4"/>
      <c r="FZ129" s="4"/>
      <c r="GA129" s="4"/>
      <c r="GB129" s="4"/>
      <c r="GC129" s="4"/>
      <c r="GD129" s="4"/>
      <c r="GE129" s="4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  <c r="HU129" s="4"/>
      <c r="HV129" s="4"/>
      <c r="HW129" s="4"/>
      <c r="HX129" s="4"/>
      <c r="HY129" s="4"/>
      <c r="HZ129" s="4"/>
      <c r="IA129" s="4"/>
      <c r="IB129" s="4"/>
      <c r="IC129" s="4"/>
      <c r="ID129" s="4"/>
      <c r="IE129" s="4"/>
      <c r="IF129" s="4"/>
      <c r="IG129" s="4"/>
    </row>
    <row r="130" spans="1:241" ht="63.75" customHeight="1">
      <c r="A130" s="168" t="s">
        <v>362</v>
      </c>
      <c r="B130" s="30" t="s">
        <v>26</v>
      </c>
      <c r="C130" s="249">
        <v>29</v>
      </c>
      <c r="D130" s="199" t="s">
        <v>363</v>
      </c>
      <c r="E130" s="205" t="s">
        <v>231</v>
      </c>
      <c r="F130" s="131">
        <v>16</v>
      </c>
      <c r="G130" s="131">
        <v>2</v>
      </c>
      <c r="H130" s="131">
        <v>2</v>
      </c>
      <c r="I130" s="131">
        <v>3</v>
      </c>
      <c r="J130" s="131">
        <v>2</v>
      </c>
      <c r="K130" s="131">
        <v>1</v>
      </c>
      <c r="L130" s="131">
        <v>1</v>
      </c>
      <c r="M130" s="131">
        <v>1</v>
      </c>
      <c r="N130" s="138">
        <f t="shared" si="12"/>
        <v>28</v>
      </c>
      <c r="O130" s="152">
        <f>'2-COMPOSIÇÃO_CUSTO_UNITÁRIO'!H270</f>
        <v>0</v>
      </c>
      <c r="P130" s="132">
        <f t="shared" si="13"/>
        <v>0</v>
      </c>
      <c r="Q130" s="3"/>
      <c r="R130" s="263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  <c r="HN130" s="4"/>
      <c r="HO130" s="4"/>
      <c r="HP130" s="4"/>
      <c r="HQ130" s="4"/>
      <c r="HR130" s="4"/>
      <c r="HS130" s="4"/>
      <c r="HT130" s="4"/>
      <c r="HU130" s="4"/>
      <c r="HV130" s="4"/>
      <c r="HW130" s="4"/>
      <c r="HX130" s="4"/>
      <c r="HY130" s="4"/>
      <c r="HZ130" s="4"/>
      <c r="IA130" s="4"/>
      <c r="IB130" s="4"/>
      <c r="IC130" s="4"/>
      <c r="ID130" s="4"/>
      <c r="IE130" s="4"/>
      <c r="IF130" s="4"/>
      <c r="IG130" s="4"/>
    </row>
    <row r="131" spans="1:241" ht="56.25" customHeight="1">
      <c r="A131" s="168" t="s">
        <v>364</v>
      </c>
      <c r="B131" s="30" t="s">
        <v>26</v>
      </c>
      <c r="C131" s="249">
        <v>30</v>
      </c>
      <c r="D131" s="199" t="s">
        <v>365</v>
      </c>
      <c r="E131" s="205" t="s">
        <v>231</v>
      </c>
      <c r="F131" s="131">
        <v>1</v>
      </c>
      <c r="G131" s="131">
        <v>2</v>
      </c>
      <c r="H131" s="131">
        <v>2</v>
      </c>
      <c r="I131" s="131">
        <v>2</v>
      </c>
      <c r="J131" s="131">
        <v>2</v>
      </c>
      <c r="K131" s="131">
        <v>2</v>
      </c>
      <c r="L131" s="131">
        <v>2</v>
      </c>
      <c r="M131" s="131">
        <v>0</v>
      </c>
      <c r="N131" s="138">
        <f t="shared" si="12"/>
        <v>13</v>
      </c>
      <c r="O131" s="152">
        <f>'2-COMPOSIÇÃO_CUSTO_UNITÁRIO'!H278</f>
        <v>0</v>
      </c>
      <c r="P131" s="132">
        <f t="shared" si="13"/>
        <v>0</v>
      </c>
      <c r="Q131" s="3"/>
      <c r="R131" s="263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  <c r="IE131" s="4"/>
      <c r="IF131" s="4"/>
      <c r="IG131" s="4"/>
    </row>
    <row r="132" spans="1:241" ht="67.349999999999994" customHeight="1">
      <c r="A132" s="168" t="s">
        <v>366</v>
      </c>
      <c r="B132" s="30" t="s">
        <v>26</v>
      </c>
      <c r="C132" s="249">
        <v>31</v>
      </c>
      <c r="D132" s="199" t="s">
        <v>367</v>
      </c>
      <c r="E132" s="205" t="s">
        <v>231</v>
      </c>
      <c r="F132" s="131">
        <v>1</v>
      </c>
      <c r="G132" s="131">
        <v>2</v>
      </c>
      <c r="H132" s="131">
        <v>2</v>
      </c>
      <c r="I132" s="131">
        <v>2</v>
      </c>
      <c r="J132" s="131">
        <v>2</v>
      </c>
      <c r="K132" s="131">
        <v>2</v>
      </c>
      <c r="L132" s="131">
        <v>2</v>
      </c>
      <c r="M132" s="131">
        <v>0</v>
      </c>
      <c r="N132" s="138">
        <f t="shared" si="12"/>
        <v>13</v>
      </c>
      <c r="O132" s="152">
        <f>'2-COMPOSIÇÃO_CUSTO_UNITÁRIO'!H286</f>
        <v>0</v>
      </c>
      <c r="P132" s="132">
        <f t="shared" si="13"/>
        <v>0</v>
      </c>
      <c r="Q132" s="3"/>
      <c r="R132" s="263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  <c r="IG132" s="4"/>
    </row>
    <row r="133" spans="1:241" ht="36.75" customHeight="1">
      <c r="A133" s="168" t="s">
        <v>368</v>
      </c>
      <c r="B133" s="30" t="s">
        <v>26</v>
      </c>
      <c r="C133" s="257">
        <v>32</v>
      </c>
      <c r="D133" s="199" t="s">
        <v>369</v>
      </c>
      <c r="E133" s="206" t="s">
        <v>61</v>
      </c>
      <c r="F133" s="153">
        <v>307</v>
      </c>
      <c r="G133" s="153">
        <v>230</v>
      </c>
      <c r="H133" s="155">
        <v>265</v>
      </c>
      <c r="I133" s="32">
        <v>215</v>
      </c>
      <c r="J133" s="32">
        <v>320</v>
      </c>
      <c r="K133" s="32">
        <v>300</v>
      </c>
      <c r="L133" s="32">
        <v>175</v>
      </c>
      <c r="M133" s="32">
        <v>0</v>
      </c>
      <c r="N133" s="138">
        <f t="shared" si="12"/>
        <v>1812</v>
      </c>
      <c r="O133" s="152">
        <f>'2-COMPOSIÇÃO_CUSTO_UNITÁRIO'!H294</f>
        <v>0</v>
      </c>
      <c r="P133" s="132">
        <f t="shared" si="13"/>
        <v>0</v>
      </c>
      <c r="Q133" s="3"/>
      <c r="R133" s="263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  <c r="IG133" s="4"/>
    </row>
    <row r="134" spans="1:241" ht="22.5">
      <c r="A134" s="168" t="s">
        <v>370</v>
      </c>
      <c r="B134" s="186" t="s">
        <v>36</v>
      </c>
      <c r="C134" s="253">
        <v>95749</v>
      </c>
      <c r="D134" s="200" t="s">
        <v>371</v>
      </c>
      <c r="E134" s="208" t="s">
        <v>69</v>
      </c>
      <c r="F134" s="153">
        <v>307</v>
      </c>
      <c r="G134" s="153">
        <v>230</v>
      </c>
      <c r="H134" s="155">
        <v>265</v>
      </c>
      <c r="I134" s="32">
        <v>215</v>
      </c>
      <c r="J134" s="32">
        <v>320</v>
      </c>
      <c r="K134" s="32">
        <v>300</v>
      </c>
      <c r="L134" s="32">
        <v>175</v>
      </c>
      <c r="M134" s="32">
        <v>0</v>
      </c>
      <c r="N134" s="138">
        <f t="shared" si="12"/>
        <v>1812</v>
      </c>
      <c r="O134" s="69">
        <v>0</v>
      </c>
      <c r="P134" s="132">
        <f t="shared" si="13"/>
        <v>0</v>
      </c>
      <c r="Q134" s="3"/>
      <c r="R134" s="263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  <c r="IE134" s="4"/>
      <c r="IF134" s="4"/>
      <c r="IG134" s="4"/>
    </row>
    <row r="135" spans="1:241" ht="22.5">
      <c r="A135" s="168" t="s">
        <v>372</v>
      </c>
      <c r="B135" s="186" t="s">
        <v>36</v>
      </c>
      <c r="C135" s="253">
        <v>95757</v>
      </c>
      <c r="D135" s="200" t="s">
        <v>373</v>
      </c>
      <c r="E135" s="208" t="s">
        <v>102</v>
      </c>
      <c r="F135" s="152">
        <v>102</v>
      </c>
      <c r="G135" s="152">
        <v>77</v>
      </c>
      <c r="H135" s="152">
        <v>89</v>
      </c>
      <c r="I135" s="152">
        <v>72</v>
      </c>
      <c r="J135" s="152">
        <v>107</v>
      </c>
      <c r="K135" s="152">
        <v>100</v>
      </c>
      <c r="L135" s="152">
        <v>59</v>
      </c>
      <c r="M135" s="152">
        <v>0</v>
      </c>
      <c r="N135" s="138">
        <f t="shared" si="12"/>
        <v>606</v>
      </c>
      <c r="O135" s="69">
        <v>0</v>
      </c>
      <c r="P135" s="132">
        <f t="shared" si="13"/>
        <v>0</v>
      </c>
      <c r="Q135" s="3"/>
      <c r="R135" s="263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  <c r="IE135" s="4"/>
      <c r="IF135" s="4"/>
      <c r="IG135" s="4"/>
    </row>
    <row r="136" spans="1:241" ht="22.5">
      <c r="A136" s="168" t="s">
        <v>374</v>
      </c>
      <c r="B136" s="186"/>
      <c r="C136" s="253">
        <v>92701</v>
      </c>
      <c r="D136" s="200" t="s">
        <v>375</v>
      </c>
      <c r="E136" s="208" t="s">
        <v>102</v>
      </c>
      <c r="F136" s="152">
        <v>2</v>
      </c>
      <c r="G136" s="152">
        <v>2</v>
      </c>
      <c r="H136" s="152">
        <v>2</v>
      </c>
      <c r="I136" s="152">
        <v>2</v>
      </c>
      <c r="J136" s="152">
        <v>2</v>
      </c>
      <c r="K136" s="152">
        <v>2</v>
      </c>
      <c r="L136" s="152">
        <v>2</v>
      </c>
      <c r="M136" s="152">
        <v>0</v>
      </c>
      <c r="N136" s="138">
        <f t="shared" si="12"/>
        <v>14</v>
      </c>
      <c r="O136" s="69">
        <v>0</v>
      </c>
      <c r="P136" s="132">
        <f t="shared" si="13"/>
        <v>0</v>
      </c>
      <c r="Q136" s="3"/>
      <c r="R136" s="263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4"/>
      <c r="FH136" s="4"/>
      <c r="FI136" s="4"/>
      <c r="FJ136" s="4"/>
      <c r="FK136" s="4"/>
      <c r="FL136" s="4"/>
      <c r="FM136" s="4"/>
      <c r="FN136" s="4"/>
      <c r="FO136" s="4"/>
      <c r="FP136" s="4"/>
      <c r="FQ136" s="4"/>
      <c r="FR136" s="4"/>
      <c r="FS136" s="4"/>
      <c r="FT136" s="4"/>
      <c r="FU136" s="4"/>
      <c r="FV136" s="4"/>
      <c r="FW136" s="4"/>
      <c r="FX136" s="4"/>
      <c r="FY136" s="4"/>
      <c r="FZ136" s="4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  <c r="HU136" s="4"/>
      <c r="HV136" s="4"/>
      <c r="HW136" s="4"/>
      <c r="HX136" s="4"/>
      <c r="HY136" s="4"/>
      <c r="HZ136" s="4"/>
      <c r="IA136" s="4"/>
      <c r="IB136" s="4"/>
      <c r="IC136" s="4"/>
      <c r="ID136" s="4"/>
      <c r="IE136" s="4"/>
      <c r="IF136" s="4"/>
      <c r="IG136" s="4"/>
    </row>
    <row r="137" spans="1:241" ht="54.75" customHeight="1">
      <c r="A137" s="168" t="s">
        <v>376</v>
      </c>
      <c r="B137" s="186" t="s">
        <v>26</v>
      </c>
      <c r="C137" s="252">
        <v>33</v>
      </c>
      <c r="D137" s="201" t="s">
        <v>377</v>
      </c>
      <c r="E137" s="208" t="s">
        <v>102</v>
      </c>
      <c r="F137" s="153">
        <v>10</v>
      </c>
      <c r="G137" s="153">
        <v>10</v>
      </c>
      <c r="H137" s="153">
        <v>10</v>
      </c>
      <c r="I137" s="158">
        <v>10</v>
      </c>
      <c r="J137" s="158">
        <v>10</v>
      </c>
      <c r="K137" s="158">
        <v>10</v>
      </c>
      <c r="L137" s="158">
        <v>10</v>
      </c>
      <c r="M137" s="158">
        <v>0</v>
      </c>
      <c r="N137" s="138">
        <f t="shared" si="12"/>
        <v>70</v>
      </c>
      <c r="O137" s="152">
        <f>'2-COMPOSIÇÃO_CUSTO_UNITÁRIO'!H303</f>
        <v>0</v>
      </c>
      <c r="P137" s="132">
        <f t="shared" si="13"/>
        <v>0</v>
      </c>
      <c r="Q137" s="3"/>
      <c r="R137" s="263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  <c r="FG137" s="4"/>
      <c r="FH137" s="4"/>
      <c r="FI137" s="4"/>
      <c r="FJ137" s="4"/>
      <c r="FK137" s="4"/>
      <c r="FL137" s="4"/>
      <c r="FM137" s="4"/>
      <c r="FN137" s="4"/>
      <c r="FO137" s="4"/>
      <c r="FP137" s="4"/>
      <c r="FQ137" s="4"/>
      <c r="FR137" s="4"/>
      <c r="FS137" s="4"/>
      <c r="FT137" s="4"/>
      <c r="FU137" s="4"/>
      <c r="FV137" s="4"/>
      <c r="FW137" s="4"/>
      <c r="FX137" s="4"/>
      <c r="FY137" s="4"/>
      <c r="FZ137" s="4"/>
      <c r="GA137" s="4"/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  <c r="IE137" s="4"/>
      <c r="IF137" s="4"/>
      <c r="IG137" s="4"/>
    </row>
    <row r="138" spans="1:241" ht="22.5">
      <c r="A138" s="168" t="s">
        <v>378</v>
      </c>
      <c r="B138" s="189" t="s">
        <v>36</v>
      </c>
      <c r="C138" s="238" t="s">
        <v>379</v>
      </c>
      <c r="D138" s="199" t="s">
        <v>380</v>
      </c>
      <c r="E138" s="210" t="s">
        <v>231</v>
      </c>
      <c r="F138" s="152">
        <v>10</v>
      </c>
      <c r="G138" s="152">
        <v>2</v>
      </c>
      <c r="H138" s="152">
        <v>11</v>
      </c>
      <c r="I138" s="152">
        <v>4</v>
      </c>
      <c r="J138" s="152">
        <v>5</v>
      </c>
      <c r="K138" s="152">
        <v>7</v>
      </c>
      <c r="L138" s="152">
        <v>1</v>
      </c>
      <c r="M138" s="152">
        <v>0</v>
      </c>
      <c r="N138" s="138">
        <f t="shared" si="12"/>
        <v>40</v>
      </c>
      <c r="O138" s="69">
        <v>0</v>
      </c>
      <c r="P138" s="132">
        <f t="shared" si="13"/>
        <v>0</v>
      </c>
      <c r="Q138" s="3"/>
      <c r="R138" s="263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  <c r="EQ138" s="4"/>
      <c r="ER138" s="4"/>
      <c r="ES138" s="4"/>
      <c r="ET138" s="4"/>
      <c r="EU138" s="4"/>
      <c r="EV138" s="4"/>
      <c r="EW138" s="4"/>
      <c r="EX138" s="4"/>
      <c r="EY138" s="4"/>
      <c r="EZ138" s="4"/>
      <c r="FA138" s="4"/>
      <c r="FB138" s="4"/>
      <c r="FC138" s="4"/>
      <c r="FD138" s="4"/>
      <c r="FE138" s="4"/>
      <c r="FF138" s="4"/>
      <c r="FG138" s="4"/>
      <c r="FH138" s="4"/>
      <c r="FI138" s="4"/>
      <c r="FJ138" s="4"/>
      <c r="FK138" s="4"/>
      <c r="FL138" s="4"/>
      <c r="FM138" s="4"/>
      <c r="FN138" s="4"/>
      <c r="FO138" s="4"/>
      <c r="FP138" s="4"/>
      <c r="FQ138" s="4"/>
      <c r="FR138" s="4"/>
      <c r="FS138" s="4"/>
      <c r="FT138" s="4"/>
      <c r="FU138" s="4"/>
      <c r="FV138" s="4"/>
      <c r="FW138" s="4"/>
      <c r="FX138" s="4"/>
      <c r="FY138" s="4"/>
      <c r="FZ138" s="4"/>
      <c r="GA138" s="4"/>
      <c r="GB138" s="4"/>
      <c r="GC138" s="4"/>
      <c r="GD138" s="4"/>
      <c r="GE138" s="4"/>
      <c r="GF138" s="4"/>
      <c r="GG138" s="4"/>
      <c r="GH138" s="4"/>
      <c r="GI138" s="4"/>
      <c r="GJ138" s="4"/>
      <c r="GK138" s="4"/>
      <c r="GL138" s="4"/>
      <c r="GM138" s="4"/>
      <c r="GN138" s="4"/>
      <c r="GO138" s="4"/>
      <c r="GP138" s="4"/>
      <c r="GQ138" s="4"/>
      <c r="GR138" s="4"/>
      <c r="GS138" s="4"/>
      <c r="GT138" s="4"/>
      <c r="GU138" s="4"/>
      <c r="GV138" s="4"/>
      <c r="GW138" s="4"/>
      <c r="GX138" s="4"/>
      <c r="GY138" s="4"/>
      <c r="GZ138" s="4"/>
      <c r="HA138" s="4"/>
      <c r="HB138" s="4"/>
      <c r="HC138" s="4"/>
      <c r="HD138" s="4"/>
      <c r="HE138" s="4"/>
      <c r="HF138" s="4"/>
      <c r="HG138" s="4"/>
      <c r="HH138" s="4"/>
      <c r="HI138" s="4"/>
      <c r="HJ138" s="4"/>
      <c r="HK138" s="4"/>
      <c r="HL138" s="4"/>
      <c r="HM138" s="4"/>
      <c r="HN138" s="4"/>
      <c r="HO138" s="4"/>
      <c r="HP138" s="4"/>
      <c r="HQ138" s="4"/>
      <c r="HR138" s="4"/>
      <c r="HS138" s="4"/>
      <c r="HT138" s="4"/>
      <c r="HU138" s="4"/>
      <c r="HV138" s="4"/>
      <c r="HW138" s="4"/>
      <c r="HX138" s="4"/>
      <c r="HY138" s="4"/>
      <c r="HZ138" s="4"/>
      <c r="IA138" s="4"/>
      <c r="IB138" s="4"/>
      <c r="IC138" s="4"/>
      <c r="ID138" s="4"/>
      <c r="IE138" s="4"/>
      <c r="IF138" s="4"/>
      <c r="IG138" s="4"/>
    </row>
    <row r="139" spans="1:241" ht="22.5">
      <c r="A139" s="168" t="s">
        <v>381</v>
      </c>
      <c r="B139" s="189" t="s">
        <v>36</v>
      </c>
      <c r="C139" s="238" t="s">
        <v>382</v>
      </c>
      <c r="D139" s="199" t="s">
        <v>383</v>
      </c>
      <c r="E139" s="210" t="s">
        <v>231</v>
      </c>
      <c r="F139" s="152">
        <v>12</v>
      </c>
      <c r="G139" s="152">
        <v>11</v>
      </c>
      <c r="H139" s="152">
        <v>13</v>
      </c>
      <c r="I139" s="152">
        <v>11</v>
      </c>
      <c r="J139" s="152">
        <v>9</v>
      </c>
      <c r="K139" s="152">
        <v>12</v>
      </c>
      <c r="L139" s="152">
        <v>15</v>
      </c>
      <c r="M139" s="152">
        <v>0</v>
      </c>
      <c r="N139" s="138">
        <f t="shared" si="12"/>
        <v>83</v>
      </c>
      <c r="O139" s="69">
        <v>0</v>
      </c>
      <c r="P139" s="132">
        <f t="shared" si="13"/>
        <v>0</v>
      </c>
      <c r="Q139" s="3"/>
      <c r="R139" s="263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  <c r="EQ139" s="4"/>
      <c r="ER139" s="4"/>
      <c r="ES139" s="4"/>
      <c r="ET139" s="4"/>
      <c r="EU139" s="4"/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  <c r="FG139" s="4"/>
      <c r="FH139" s="4"/>
      <c r="FI139" s="4"/>
      <c r="FJ139" s="4"/>
      <c r="FK139" s="4"/>
      <c r="FL139" s="4"/>
      <c r="FM139" s="4"/>
      <c r="FN139" s="4"/>
      <c r="FO139" s="4"/>
      <c r="FP139" s="4"/>
      <c r="FQ139" s="4"/>
      <c r="FR139" s="4"/>
      <c r="FS139" s="4"/>
      <c r="FT139" s="4"/>
      <c r="FU139" s="4"/>
      <c r="FV139" s="4"/>
      <c r="FW139" s="4"/>
      <c r="FX139" s="4"/>
      <c r="FY139" s="4"/>
      <c r="FZ139" s="4"/>
      <c r="GA139" s="4"/>
      <c r="GB139" s="4"/>
      <c r="GC139" s="4"/>
      <c r="GD139" s="4"/>
      <c r="GE139" s="4"/>
      <c r="GF139" s="4"/>
      <c r="GG139" s="4"/>
      <c r="GH139" s="4"/>
      <c r="GI139" s="4"/>
      <c r="GJ139" s="4"/>
      <c r="GK139" s="4"/>
      <c r="GL139" s="4"/>
      <c r="GM139" s="4"/>
      <c r="GN139" s="4"/>
      <c r="GO139" s="4"/>
      <c r="GP139" s="4"/>
      <c r="GQ139" s="4"/>
      <c r="GR139" s="4"/>
      <c r="GS139" s="4"/>
      <c r="GT139" s="4"/>
      <c r="GU139" s="4"/>
      <c r="GV139" s="4"/>
      <c r="GW139" s="4"/>
      <c r="GX139" s="4"/>
      <c r="GY139" s="4"/>
      <c r="GZ139" s="4"/>
      <c r="HA139" s="4"/>
      <c r="HB139" s="4"/>
      <c r="HC139" s="4"/>
      <c r="HD139" s="4"/>
      <c r="HE139" s="4"/>
      <c r="HF139" s="4"/>
      <c r="HG139" s="4"/>
      <c r="HH139" s="4"/>
      <c r="HI139" s="4"/>
      <c r="HJ139" s="4"/>
      <c r="HK139" s="4"/>
      <c r="HL139" s="4"/>
      <c r="HM139" s="4"/>
      <c r="HN139" s="4"/>
      <c r="HO139" s="4"/>
      <c r="HP139" s="4"/>
      <c r="HQ139" s="4"/>
      <c r="HR139" s="4"/>
      <c r="HS139" s="4"/>
      <c r="HT139" s="4"/>
      <c r="HU139" s="4"/>
      <c r="HV139" s="4"/>
      <c r="HW139" s="4"/>
      <c r="HX139" s="4"/>
      <c r="HY139" s="4"/>
      <c r="HZ139" s="4"/>
      <c r="IA139" s="4"/>
      <c r="IB139" s="4"/>
      <c r="IC139" s="4"/>
      <c r="ID139" s="4"/>
      <c r="IE139" s="4"/>
      <c r="IF139" s="4"/>
      <c r="IG139" s="4"/>
    </row>
    <row r="140" spans="1:241" ht="22.5">
      <c r="A140" s="168" t="s">
        <v>384</v>
      </c>
      <c r="B140" s="189" t="s">
        <v>36</v>
      </c>
      <c r="C140" s="238" t="s">
        <v>385</v>
      </c>
      <c r="D140" s="199" t="s">
        <v>386</v>
      </c>
      <c r="E140" s="210" t="s">
        <v>231</v>
      </c>
      <c r="F140" s="152">
        <v>2</v>
      </c>
      <c r="G140" s="152">
        <v>0</v>
      </c>
      <c r="H140" s="152">
        <v>1</v>
      </c>
      <c r="I140" s="152">
        <v>0</v>
      </c>
      <c r="J140" s="152">
        <v>0</v>
      </c>
      <c r="K140" s="152">
        <v>1</v>
      </c>
      <c r="L140" s="152">
        <v>0</v>
      </c>
      <c r="M140" s="152">
        <v>0</v>
      </c>
      <c r="N140" s="138">
        <f t="shared" si="12"/>
        <v>4</v>
      </c>
      <c r="O140" s="69">
        <v>0</v>
      </c>
      <c r="P140" s="132">
        <f t="shared" si="13"/>
        <v>0</v>
      </c>
      <c r="Q140" s="3"/>
      <c r="R140" s="263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  <c r="IE140" s="4"/>
      <c r="IF140" s="4"/>
      <c r="IG140" s="4"/>
    </row>
    <row r="141" spans="1:241" ht="45">
      <c r="A141" s="168" t="s">
        <v>387</v>
      </c>
      <c r="B141" s="187" t="s">
        <v>222</v>
      </c>
      <c r="C141" s="257">
        <v>34</v>
      </c>
      <c r="D141" s="199" t="s">
        <v>388</v>
      </c>
      <c r="E141" s="196" t="s">
        <v>389</v>
      </c>
      <c r="F141" s="153">
        <v>154</v>
      </c>
      <c r="G141" s="153">
        <v>115</v>
      </c>
      <c r="H141" s="153">
        <v>133</v>
      </c>
      <c r="I141" s="158">
        <v>108</v>
      </c>
      <c r="J141" s="158">
        <v>160</v>
      </c>
      <c r="K141" s="158">
        <v>150</v>
      </c>
      <c r="L141" s="158">
        <v>88</v>
      </c>
      <c r="M141" s="32">
        <v>0</v>
      </c>
      <c r="N141" s="138">
        <f t="shared" si="12"/>
        <v>908</v>
      </c>
      <c r="O141" s="152">
        <f>'2-COMPOSIÇÃO_CUSTO_UNITÁRIO'!H314</f>
        <v>0</v>
      </c>
      <c r="P141" s="132">
        <f t="shared" si="13"/>
        <v>0</v>
      </c>
      <c r="Q141" s="3"/>
      <c r="R141" s="263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4"/>
      <c r="FC141" s="4"/>
      <c r="FD141" s="4"/>
      <c r="FE141" s="4"/>
      <c r="FF141" s="4"/>
      <c r="FG141" s="4"/>
      <c r="FH141" s="4"/>
      <c r="FI141" s="4"/>
      <c r="FJ141" s="4"/>
      <c r="FK141" s="4"/>
      <c r="FL141" s="4"/>
      <c r="FM141" s="4"/>
      <c r="FN141" s="4"/>
      <c r="FO141" s="4"/>
      <c r="FP141" s="4"/>
      <c r="FQ141" s="4"/>
      <c r="FR141" s="4"/>
      <c r="FS141" s="4"/>
      <c r="FT141" s="4"/>
      <c r="FU141" s="4"/>
      <c r="FV141" s="4"/>
      <c r="FW141" s="4"/>
      <c r="FX141" s="4"/>
      <c r="FY141" s="4"/>
      <c r="FZ141" s="4"/>
      <c r="GA141" s="4"/>
      <c r="GB141" s="4"/>
      <c r="GC141" s="4"/>
      <c r="GD141" s="4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HW141" s="4"/>
      <c r="HX141" s="4"/>
      <c r="HY141" s="4"/>
      <c r="HZ141" s="4"/>
      <c r="IA141" s="4"/>
      <c r="IB141" s="4"/>
      <c r="IC141" s="4"/>
      <c r="ID141" s="4"/>
      <c r="IE141" s="4"/>
      <c r="IF141" s="4"/>
      <c r="IG141" s="4"/>
    </row>
    <row r="142" spans="1:241" ht="22.5">
      <c r="A142" s="168" t="s">
        <v>390</v>
      </c>
      <c r="B142" s="187" t="s">
        <v>26</v>
      </c>
      <c r="C142" s="257">
        <v>35</v>
      </c>
      <c r="D142" s="199" t="s">
        <v>391</v>
      </c>
      <c r="E142" s="196" t="s">
        <v>29</v>
      </c>
      <c r="F142" s="153">
        <v>154</v>
      </c>
      <c r="G142" s="153">
        <v>115</v>
      </c>
      <c r="H142" s="153">
        <v>133</v>
      </c>
      <c r="I142" s="158">
        <v>108</v>
      </c>
      <c r="J142" s="158">
        <v>160</v>
      </c>
      <c r="K142" s="158">
        <v>150</v>
      </c>
      <c r="L142" s="158">
        <v>88</v>
      </c>
      <c r="M142" s="32">
        <v>0</v>
      </c>
      <c r="N142" s="138">
        <f t="shared" si="12"/>
        <v>908</v>
      </c>
      <c r="O142" s="152">
        <f>'2-COMPOSIÇÃO_CUSTO_UNITÁRIO'!H321</f>
        <v>0</v>
      </c>
      <c r="P142" s="132">
        <f t="shared" si="13"/>
        <v>0</v>
      </c>
      <c r="Q142" s="3"/>
      <c r="R142" s="263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HW142" s="4"/>
      <c r="HX142" s="4"/>
      <c r="HY142" s="4"/>
      <c r="HZ142" s="4"/>
      <c r="IA142" s="4"/>
      <c r="IB142" s="4"/>
      <c r="IC142" s="4"/>
      <c r="ID142" s="4"/>
      <c r="IE142" s="4"/>
      <c r="IF142" s="4"/>
      <c r="IG142" s="4"/>
    </row>
    <row r="143" spans="1:241" ht="40.5" customHeight="1">
      <c r="A143" s="168" t="s">
        <v>392</v>
      </c>
      <c r="B143" s="187" t="s">
        <v>26</v>
      </c>
      <c r="C143" s="257">
        <v>36</v>
      </c>
      <c r="D143" s="199" t="s">
        <v>393</v>
      </c>
      <c r="E143" s="196" t="s">
        <v>29</v>
      </c>
      <c r="F143" s="153">
        <v>24</v>
      </c>
      <c r="G143" s="153">
        <v>13</v>
      </c>
      <c r="H143" s="153">
        <v>25</v>
      </c>
      <c r="I143" s="158">
        <v>15</v>
      </c>
      <c r="J143" s="158">
        <v>14</v>
      </c>
      <c r="K143" s="158">
        <v>20</v>
      </c>
      <c r="L143" s="158">
        <v>16</v>
      </c>
      <c r="M143" s="32">
        <v>0</v>
      </c>
      <c r="N143" s="138">
        <f t="shared" si="12"/>
        <v>127</v>
      </c>
      <c r="O143" s="152">
        <f>'2-COMPOSIÇÃO_CUSTO_UNITÁRIO'!H328</f>
        <v>0</v>
      </c>
      <c r="P143" s="132">
        <f t="shared" si="13"/>
        <v>0</v>
      </c>
      <c r="Q143" s="3"/>
      <c r="R143" s="263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  <c r="FG143" s="4"/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  <c r="IE143" s="4"/>
      <c r="IF143" s="4"/>
      <c r="IG143" s="4"/>
    </row>
    <row r="144" spans="1:241" ht="45">
      <c r="A144" s="168" t="s">
        <v>394</v>
      </c>
      <c r="B144" s="190" t="s">
        <v>238</v>
      </c>
      <c r="C144" s="242">
        <v>100758</v>
      </c>
      <c r="D144" s="195" t="s">
        <v>239</v>
      </c>
      <c r="E144" s="196" t="s">
        <v>51</v>
      </c>
      <c r="F144" s="152">
        <v>19</v>
      </c>
      <c r="G144" s="152">
        <v>14</v>
      </c>
      <c r="H144" s="152">
        <v>16</v>
      </c>
      <c r="I144" s="152">
        <v>13</v>
      </c>
      <c r="J144" s="152">
        <v>19</v>
      </c>
      <c r="K144" s="152">
        <v>18</v>
      </c>
      <c r="L144" s="152">
        <v>10</v>
      </c>
      <c r="M144" s="152">
        <v>0</v>
      </c>
      <c r="N144" s="138">
        <f>SUM(F144:M144)</f>
        <v>109</v>
      </c>
      <c r="O144" s="69">
        <v>0</v>
      </c>
      <c r="P144" s="132">
        <f t="shared" si="13"/>
        <v>0</v>
      </c>
      <c r="Q144" s="3"/>
      <c r="R144" s="263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4"/>
      <c r="EU144" s="4"/>
      <c r="EV144" s="4"/>
      <c r="EW144" s="4"/>
      <c r="EX144" s="4"/>
      <c r="EY144" s="4"/>
      <c r="EZ144" s="4"/>
      <c r="FA144" s="4"/>
      <c r="FB144" s="4"/>
      <c r="FC144" s="4"/>
      <c r="FD144" s="4"/>
      <c r="FE144" s="4"/>
      <c r="FF144" s="4"/>
      <c r="FG144" s="4"/>
      <c r="FH144" s="4"/>
      <c r="FI144" s="4"/>
      <c r="FJ144" s="4"/>
      <c r="FK144" s="4"/>
      <c r="FL144" s="4"/>
      <c r="FM144" s="4"/>
      <c r="FN144" s="4"/>
      <c r="FO144" s="4"/>
      <c r="FP144" s="4"/>
      <c r="FQ144" s="4"/>
      <c r="FR144" s="4"/>
      <c r="FS144" s="4"/>
      <c r="FT144" s="4"/>
      <c r="FU144" s="4"/>
      <c r="FV144" s="4"/>
      <c r="FW144" s="4"/>
      <c r="FX144" s="4"/>
      <c r="FY144" s="4"/>
      <c r="FZ144" s="4"/>
      <c r="GA144" s="4"/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  <c r="IE144" s="4"/>
      <c r="IF144" s="4"/>
      <c r="IG144" s="4"/>
    </row>
    <row r="145" spans="1:241" ht="22.5" customHeight="1">
      <c r="A145" s="168" t="s">
        <v>395</v>
      </c>
      <c r="B145" s="190" t="s">
        <v>238</v>
      </c>
      <c r="C145" s="242">
        <v>98397</v>
      </c>
      <c r="D145" s="195" t="s">
        <v>241</v>
      </c>
      <c r="E145" s="196" t="s">
        <v>51</v>
      </c>
      <c r="F145" s="152">
        <v>19</v>
      </c>
      <c r="G145" s="152">
        <v>14</v>
      </c>
      <c r="H145" s="152">
        <v>16</v>
      </c>
      <c r="I145" s="152">
        <v>13</v>
      </c>
      <c r="J145" s="152">
        <v>19</v>
      </c>
      <c r="K145" s="152">
        <v>18</v>
      </c>
      <c r="L145" s="152">
        <v>10</v>
      </c>
      <c r="M145" s="152">
        <v>0</v>
      </c>
      <c r="N145" s="138">
        <f>SUM(F145:M145)</f>
        <v>109</v>
      </c>
      <c r="O145" s="69">
        <v>0</v>
      </c>
      <c r="P145" s="132">
        <f t="shared" si="13"/>
        <v>0</v>
      </c>
      <c r="Q145" s="3"/>
      <c r="R145" s="263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  <c r="FG145" s="4"/>
      <c r="FH145" s="4"/>
      <c r="FI145" s="4"/>
      <c r="FJ145" s="4"/>
      <c r="FK145" s="4"/>
      <c r="FL145" s="4"/>
      <c r="FM145" s="4"/>
      <c r="FN145" s="4"/>
      <c r="FO145" s="4"/>
      <c r="FP145" s="4"/>
      <c r="FQ145" s="4"/>
      <c r="FR145" s="4"/>
      <c r="FS145" s="4"/>
      <c r="FT145" s="4"/>
      <c r="FU145" s="4"/>
      <c r="FV145" s="4"/>
      <c r="FW145" s="4"/>
      <c r="FX145" s="4"/>
      <c r="FY145" s="4"/>
      <c r="FZ145" s="4"/>
      <c r="GA145" s="4"/>
      <c r="GB145" s="4"/>
      <c r="GC145" s="4"/>
      <c r="GD145" s="4"/>
      <c r="GE145" s="4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HW145" s="4"/>
      <c r="HX145" s="4"/>
      <c r="HY145" s="4"/>
      <c r="HZ145" s="4"/>
      <c r="IA145" s="4"/>
      <c r="IB145" s="4"/>
      <c r="IC145" s="4"/>
      <c r="ID145" s="4"/>
      <c r="IE145" s="4"/>
      <c r="IF145" s="4"/>
      <c r="IG145" s="4"/>
    </row>
    <row r="146" spans="1:241">
      <c r="A146" s="169" t="s">
        <v>396</v>
      </c>
      <c r="B146" s="184"/>
      <c r="C146" s="237"/>
      <c r="D146" s="59" t="s">
        <v>397</v>
      </c>
      <c r="E146" s="60"/>
      <c r="F146" s="147"/>
      <c r="G146" s="147"/>
      <c r="H146" s="147"/>
      <c r="I146" s="148"/>
      <c r="J146" s="148"/>
      <c r="K146" s="148"/>
      <c r="L146" s="147"/>
      <c r="M146" s="147"/>
      <c r="N146" s="149"/>
      <c r="O146" s="150"/>
      <c r="P146" s="151">
        <f>SUM(P147:P158)</f>
        <v>0</v>
      </c>
      <c r="Q146" s="3"/>
      <c r="R146" s="262">
        <f>P146*O246/100+P146</f>
        <v>0</v>
      </c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4"/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4"/>
      <c r="FX146" s="4"/>
      <c r="FY146" s="4"/>
      <c r="FZ146" s="4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  <c r="IE146" s="4"/>
      <c r="IF146" s="4"/>
      <c r="IG146" s="4"/>
    </row>
    <row r="147" spans="1:241" ht="33.75">
      <c r="A147" s="168" t="s">
        <v>398</v>
      </c>
      <c r="B147" s="183" t="s">
        <v>26</v>
      </c>
      <c r="C147" s="258" t="s">
        <v>399</v>
      </c>
      <c r="D147" s="199" t="s">
        <v>400</v>
      </c>
      <c r="E147" s="207" t="s">
        <v>196</v>
      </c>
      <c r="F147" s="152">
        <v>1</v>
      </c>
      <c r="G147" s="152">
        <v>0</v>
      </c>
      <c r="H147" s="152">
        <v>0</v>
      </c>
      <c r="I147" s="152">
        <v>0</v>
      </c>
      <c r="J147" s="152">
        <v>0</v>
      </c>
      <c r="K147" s="152">
        <v>0</v>
      </c>
      <c r="L147" s="152">
        <v>0</v>
      </c>
      <c r="M147" s="152">
        <v>0</v>
      </c>
      <c r="N147" s="153">
        <f t="shared" ref="N147:N156" si="14">SUM(F147:M147)</f>
        <v>1</v>
      </c>
      <c r="O147" s="152">
        <f>'2-COMPOSIÇÃO_CUSTO_UNITÁRIO'!H146</f>
        <v>0</v>
      </c>
      <c r="P147" s="132">
        <f t="shared" ref="P147:P158" si="15">N147*O147</f>
        <v>0</v>
      </c>
      <c r="Q147" s="3"/>
      <c r="R147" s="263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  <c r="IE147" s="4"/>
      <c r="IF147" s="4"/>
      <c r="IG147" s="4"/>
    </row>
    <row r="148" spans="1:241" ht="33.75">
      <c r="A148" s="168" t="s">
        <v>401</v>
      </c>
      <c r="B148" s="183" t="s">
        <v>26</v>
      </c>
      <c r="C148" s="258" t="s">
        <v>399</v>
      </c>
      <c r="D148" s="199" t="s">
        <v>402</v>
      </c>
      <c r="E148" s="207" t="s">
        <v>196</v>
      </c>
      <c r="F148" s="131">
        <v>8</v>
      </c>
      <c r="G148" s="131">
        <v>8</v>
      </c>
      <c r="H148" s="131">
        <v>7</v>
      </c>
      <c r="I148" s="131">
        <v>8</v>
      </c>
      <c r="J148" s="131">
        <v>7</v>
      </c>
      <c r="K148" s="131">
        <v>7</v>
      </c>
      <c r="L148" s="131">
        <v>7</v>
      </c>
      <c r="M148" s="131">
        <v>0</v>
      </c>
      <c r="N148" s="138">
        <f t="shared" si="14"/>
        <v>52</v>
      </c>
      <c r="O148" s="152">
        <f>'2-COMPOSIÇÃO_CUSTO_UNITÁRIO'!H146</f>
        <v>0</v>
      </c>
      <c r="P148" s="132">
        <f t="shared" si="15"/>
        <v>0</v>
      </c>
      <c r="Q148" s="3"/>
      <c r="R148" s="263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4"/>
      <c r="GA148" s="4"/>
      <c r="GB148" s="4"/>
      <c r="GC148" s="4"/>
      <c r="GD148" s="4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  <c r="IE148" s="4"/>
      <c r="IF148" s="4"/>
      <c r="IG148" s="4"/>
    </row>
    <row r="149" spans="1:241" ht="24" customHeight="1">
      <c r="A149" s="168" t="s">
        <v>403</v>
      </c>
      <c r="B149" s="183" t="s">
        <v>26</v>
      </c>
      <c r="C149" s="246" t="s">
        <v>404</v>
      </c>
      <c r="D149" s="199" t="s">
        <v>405</v>
      </c>
      <c r="E149" s="207" t="s">
        <v>61</v>
      </c>
      <c r="F149" s="155">
        <v>305</v>
      </c>
      <c r="G149" s="155">
        <v>180</v>
      </c>
      <c r="H149" s="155">
        <v>160</v>
      </c>
      <c r="I149" s="32">
        <v>150</v>
      </c>
      <c r="J149" s="32">
        <v>140</v>
      </c>
      <c r="K149" s="32">
        <v>140</v>
      </c>
      <c r="L149" s="32">
        <v>115</v>
      </c>
      <c r="M149" s="32">
        <v>0</v>
      </c>
      <c r="N149" s="138">
        <f t="shared" si="14"/>
        <v>1190</v>
      </c>
      <c r="O149" s="152">
        <f>'2-COMPOSIÇÃO_CUSTO_UNITÁRIO'!H335</f>
        <v>0</v>
      </c>
      <c r="P149" s="132">
        <f t="shared" si="15"/>
        <v>0</v>
      </c>
      <c r="Q149" s="3"/>
      <c r="R149" s="263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4"/>
      <c r="FC149" s="4"/>
      <c r="FD149" s="4"/>
      <c r="FE149" s="4"/>
      <c r="FF149" s="4"/>
      <c r="FG149" s="4"/>
      <c r="FH149" s="4"/>
      <c r="FI149" s="4"/>
      <c r="FJ149" s="4"/>
      <c r="FK149" s="4"/>
      <c r="FL149" s="4"/>
      <c r="FM149" s="4"/>
      <c r="FN149" s="4"/>
      <c r="FO149" s="4"/>
      <c r="FP149" s="4"/>
      <c r="FQ149" s="4"/>
      <c r="FR149" s="4"/>
      <c r="FS149" s="4"/>
      <c r="FT149" s="4"/>
      <c r="FU149" s="4"/>
      <c r="FV149" s="4"/>
      <c r="FW149" s="4"/>
      <c r="FX149" s="4"/>
      <c r="FY149" s="4"/>
      <c r="FZ149" s="4"/>
      <c r="GA149" s="4"/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  <c r="IE149" s="4"/>
      <c r="IF149" s="4"/>
      <c r="IG149" s="4"/>
    </row>
    <row r="150" spans="1:241" ht="22.5">
      <c r="A150" s="168" t="s">
        <v>406</v>
      </c>
      <c r="B150" s="23" t="s">
        <v>36</v>
      </c>
      <c r="C150" s="241" t="s">
        <v>407</v>
      </c>
      <c r="D150" s="199" t="s">
        <v>408</v>
      </c>
      <c r="E150" s="207" t="s">
        <v>102</v>
      </c>
      <c r="F150" s="131">
        <v>1</v>
      </c>
      <c r="G150" s="131">
        <v>1</v>
      </c>
      <c r="H150" s="131">
        <v>1</v>
      </c>
      <c r="I150" s="131">
        <v>1</v>
      </c>
      <c r="J150" s="131">
        <v>1</v>
      </c>
      <c r="K150" s="131">
        <v>1</v>
      </c>
      <c r="L150" s="131">
        <v>1</v>
      </c>
      <c r="M150" s="131">
        <v>0</v>
      </c>
      <c r="N150" s="138">
        <f t="shared" si="14"/>
        <v>7</v>
      </c>
      <c r="O150" s="69">
        <v>0</v>
      </c>
      <c r="P150" s="132">
        <f t="shared" si="15"/>
        <v>0</v>
      </c>
      <c r="Q150" s="3"/>
      <c r="R150" s="263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  <c r="IE150" s="4"/>
      <c r="IF150" s="4"/>
      <c r="IG150" s="4"/>
    </row>
    <row r="151" spans="1:241" ht="22.5">
      <c r="A151" s="168" t="s">
        <v>409</v>
      </c>
      <c r="B151" s="186" t="s">
        <v>36</v>
      </c>
      <c r="C151" s="253">
        <v>95749</v>
      </c>
      <c r="D151" s="200" t="s">
        <v>371</v>
      </c>
      <c r="E151" s="208" t="s">
        <v>69</v>
      </c>
      <c r="F151" s="155">
        <v>153</v>
      </c>
      <c r="G151" s="155">
        <v>90</v>
      </c>
      <c r="H151" s="155">
        <v>81</v>
      </c>
      <c r="I151" s="32">
        <v>75</v>
      </c>
      <c r="J151" s="32">
        <v>72</v>
      </c>
      <c r="K151" s="32">
        <v>72</v>
      </c>
      <c r="L151" s="32">
        <v>60</v>
      </c>
      <c r="M151" s="32">
        <v>0</v>
      </c>
      <c r="N151" s="138">
        <f t="shared" si="14"/>
        <v>603</v>
      </c>
      <c r="O151" s="69">
        <v>0</v>
      </c>
      <c r="P151" s="132">
        <f t="shared" si="15"/>
        <v>0</v>
      </c>
      <c r="Q151" s="3"/>
      <c r="R151" s="263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  <c r="FG151" s="4"/>
      <c r="FH151" s="4"/>
      <c r="FI151" s="4"/>
      <c r="FJ151" s="4"/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4"/>
      <c r="FY151" s="4"/>
      <c r="FZ151" s="4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  <c r="IE151" s="4"/>
      <c r="IF151" s="4"/>
      <c r="IG151" s="4"/>
    </row>
    <row r="152" spans="1:241" ht="22.5">
      <c r="A152" s="168" t="s">
        <v>410</v>
      </c>
      <c r="B152" s="186" t="s">
        <v>36</v>
      </c>
      <c r="C152" s="253">
        <v>95757</v>
      </c>
      <c r="D152" s="200" t="s">
        <v>373</v>
      </c>
      <c r="E152" s="208" t="s">
        <v>102</v>
      </c>
      <c r="F152" s="155">
        <v>51</v>
      </c>
      <c r="G152" s="155">
        <v>30</v>
      </c>
      <c r="H152" s="155">
        <v>27</v>
      </c>
      <c r="I152" s="32">
        <v>25</v>
      </c>
      <c r="J152" s="32">
        <v>24</v>
      </c>
      <c r="K152" s="32">
        <v>24</v>
      </c>
      <c r="L152" s="32">
        <v>20</v>
      </c>
      <c r="M152" s="32">
        <v>0</v>
      </c>
      <c r="N152" s="138">
        <f t="shared" si="14"/>
        <v>201</v>
      </c>
      <c r="O152" s="69">
        <v>0</v>
      </c>
      <c r="P152" s="132">
        <f t="shared" si="15"/>
        <v>0</v>
      </c>
      <c r="Q152" s="3"/>
      <c r="R152" s="263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4"/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  <c r="IE152" s="4"/>
      <c r="IF152" s="4"/>
      <c r="IG152" s="4"/>
    </row>
    <row r="153" spans="1:241" ht="22.5">
      <c r="A153" s="168" t="s">
        <v>411</v>
      </c>
      <c r="B153" s="186" t="s">
        <v>36</v>
      </c>
      <c r="C153" s="253">
        <v>92701</v>
      </c>
      <c r="D153" s="200" t="s">
        <v>375</v>
      </c>
      <c r="E153" s="208" t="s">
        <v>102</v>
      </c>
      <c r="F153" s="131">
        <v>2</v>
      </c>
      <c r="G153" s="131">
        <v>2</v>
      </c>
      <c r="H153" s="131">
        <v>2</v>
      </c>
      <c r="I153" s="131">
        <v>2</v>
      </c>
      <c r="J153" s="131">
        <v>2</v>
      </c>
      <c r="K153" s="131">
        <v>2</v>
      </c>
      <c r="L153" s="131">
        <v>2</v>
      </c>
      <c r="M153" s="131">
        <v>0</v>
      </c>
      <c r="N153" s="138">
        <f t="shared" si="14"/>
        <v>14</v>
      </c>
      <c r="O153" s="69">
        <v>0</v>
      </c>
      <c r="P153" s="132">
        <f t="shared" si="15"/>
        <v>0</v>
      </c>
      <c r="Q153" s="3"/>
      <c r="R153" s="263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4"/>
      <c r="FY153" s="4"/>
      <c r="FZ153" s="4"/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  <c r="IE153" s="4"/>
      <c r="IF153" s="4"/>
      <c r="IG153" s="4"/>
    </row>
    <row r="154" spans="1:241" ht="53.25" customHeight="1">
      <c r="A154" s="168" t="s">
        <v>412</v>
      </c>
      <c r="B154" s="186" t="s">
        <v>26</v>
      </c>
      <c r="C154" s="252">
        <v>33</v>
      </c>
      <c r="D154" s="201" t="s">
        <v>377</v>
      </c>
      <c r="E154" s="208" t="s">
        <v>102</v>
      </c>
      <c r="F154" s="131">
        <v>5</v>
      </c>
      <c r="G154" s="131">
        <v>5</v>
      </c>
      <c r="H154" s="131">
        <v>5</v>
      </c>
      <c r="I154" s="131">
        <v>5</v>
      </c>
      <c r="J154" s="131">
        <v>5</v>
      </c>
      <c r="K154" s="131">
        <v>5</v>
      </c>
      <c r="L154" s="131">
        <v>5</v>
      </c>
      <c r="M154" s="131">
        <v>0</v>
      </c>
      <c r="N154" s="138">
        <f t="shared" si="14"/>
        <v>35</v>
      </c>
      <c r="O154" s="152">
        <f>'2-COMPOSIÇÃO_CUSTO_UNITÁRIO'!H303</f>
        <v>0</v>
      </c>
      <c r="P154" s="132">
        <f t="shared" si="15"/>
        <v>0</v>
      </c>
      <c r="Q154" s="3"/>
      <c r="R154" s="263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  <c r="IE154" s="4"/>
      <c r="IF154" s="4"/>
      <c r="IG154" s="4"/>
    </row>
    <row r="155" spans="1:241" ht="45">
      <c r="A155" s="168" t="s">
        <v>413</v>
      </c>
      <c r="B155" s="187" t="s">
        <v>222</v>
      </c>
      <c r="C155" s="257">
        <v>34</v>
      </c>
      <c r="D155" s="199" t="s">
        <v>388</v>
      </c>
      <c r="E155" s="208" t="s">
        <v>102</v>
      </c>
      <c r="F155" s="153">
        <v>77</v>
      </c>
      <c r="G155" s="153">
        <v>45</v>
      </c>
      <c r="H155" s="153">
        <v>41</v>
      </c>
      <c r="I155" s="158">
        <v>38</v>
      </c>
      <c r="J155" s="158">
        <v>36</v>
      </c>
      <c r="K155" s="158">
        <v>36</v>
      </c>
      <c r="L155" s="158">
        <v>30</v>
      </c>
      <c r="M155" s="32">
        <v>0</v>
      </c>
      <c r="N155" s="138">
        <f t="shared" si="14"/>
        <v>303</v>
      </c>
      <c r="O155" s="152">
        <f>'2-COMPOSIÇÃO_CUSTO_UNITÁRIO'!H314</f>
        <v>0</v>
      </c>
      <c r="P155" s="132">
        <f t="shared" si="15"/>
        <v>0</v>
      </c>
      <c r="Q155" s="3"/>
      <c r="R155" s="263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  <c r="FG155" s="4"/>
      <c r="FH155" s="4"/>
      <c r="FI155" s="4"/>
      <c r="FJ155" s="4"/>
      <c r="FK155" s="4"/>
      <c r="FL155" s="4"/>
      <c r="FM155" s="4"/>
      <c r="FN155" s="4"/>
      <c r="FO155" s="4"/>
      <c r="FP155" s="4"/>
      <c r="FQ155" s="4"/>
      <c r="FR155" s="4"/>
      <c r="FS155" s="4"/>
      <c r="FT155" s="4"/>
      <c r="FU155" s="4"/>
      <c r="FV155" s="4"/>
      <c r="FW155" s="4"/>
      <c r="FX155" s="4"/>
      <c r="FY155" s="4"/>
      <c r="FZ155" s="4"/>
      <c r="GA155" s="4"/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  <c r="IE155" s="4"/>
      <c r="IF155" s="4"/>
      <c r="IG155" s="4"/>
    </row>
    <row r="156" spans="1:241" ht="22.5">
      <c r="A156" s="168" t="s">
        <v>414</v>
      </c>
      <c r="B156" s="187" t="s">
        <v>26</v>
      </c>
      <c r="C156" s="257">
        <v>35</v>
      </c>
      <c r="D156" s="199" t="s">
        <v>391</v>
      </c>
      <c r="E156" s="208" t="s">
        <v>102</v>
      </c>
      <c r="F156" s="153">
        <v>77</v>
      </c>
      <c r="G156" s="153">
        <v>45</v>
      </c>
      <c r="H156" s="153">
        <v>41</v>
      </c>
      <c r="I156" s="158">
        <v>38</v>
      </c>
      <c r="J156" s="158">
        <v>36</v>
      </c>
      <c r="K156" s="158">
        <v>36</v>
      </c>
      <c r="L156" s="158">
        <v>30</v>
      </c>
      <c r="M156" s="32">
        <v>0</v>
      </c>
      <c r="N156" s="138">
        <f t="shared" si="14"/>
        <v>303</v>
      </c>
      <c r="O156" s="152">
        <f>'2-COMPOSIÇÃO_CUSTO_UNITÁRIO'!H321</f>
        <v>0</v>
      </c>
      <c r="P156" s="132">
        <f t="shared" si="15"/>
        <v>0</v>
      </c>
      <c r="Q156" s="3"/>
      <c r="R156" s="263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4"/>
      <c r="FA156" s="4"/>
      <c r="FB156" s="4"/>
      <c r="FC156" s="4"/>
      <c r="FD156" s="4"/>
      <c r="FE156" s="4"/>
      <c r="FF156" s="4"/>
      <c r="FG156" s="4"/>
      <c r="FH156" s="4"/>
      <c r="FI156" s="4"/>
      <c r="FJ156" s="4"/>
      <c r="FK156" s="4"/>
      <c r="FL156" s="4"/>
      <c r="FM156" s="4"/>
      <c r="FN156" s="4"/>
      <c r="FO156" s="4"/>
      <c r="FP156" s="4"/>
      <c r="FQ156" s="4"/>
      <c r="FR156" s="4"/>
      <c r="FS156" s="4"/>
      <c r="FT156" s="4"/>
      <c r="FU156" s="4"/>
      <c r="FV156" s="4"/>
      <c r="FW156" s="4"/>
      <c r="FX156" s="4"/>
      <c r="FY156" s="4"/>
      <c r="FZ156" s="4"/>
      <c r="GA156" s="4"/>
      <c r="GB156" s="4"/>
      <c r="GC156" s="4"/>
      <c r="GD156" s="4"/>
      <c r="GE156" s="4"/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V156" s="4"/>
      <c r="HW156" s="4"/>
      <c r="HX156" s="4"/>
      <c r="HY156" s="4"/>
      <c r="HZ156" s="4"/>
      <c r="IA156" s="4"/>
      <c r="IB156" s="4"/>
      <c r="IC156" s="4"/>
      <c r="ID156" s="4"/>
      <c r="IE156" s="4"/>
      <c r="IF156" s="4"/>
      <c r="IG156" s="4"/>
    </row>
    <row r="157" spans="1:241" ht="45">
      <c r="A157" s="168" t="s">
        <v>415</v>
      </c>
      <c r="B157" s="186" t="s">
        <v>36</v>
      </c>
      <c r="C157" s="253">
        <v>100758</v>
      </c>
      <c r="D157" s="195" t="s">
        <v>239</v>
      </c>
      <c r="E157" s="208" t="s">
        <v>336</v>
      </c>
      <c r="F157" s="152">
        <v>9</v>
      </c>
      <c r="G157" s="152">
        <v>6</v>
      </c>
      <c r="H157" s="152">
        <v>5</v>
      </c>
      <c r="I157" s="152">
        <v>5</v>
      </c>
      <c r="J157" s="152">
        <v>5</v>
      </c>
      <c r="K157" s="152">
        <v>5</v>
      </c>
      <c r="L157" s="152">
        <v>4</v>
      </c>
      <c r="M157" s="152">
        <v>0</v>
      </c>
      <c r="N157" s="138">
        <f>SUM(F157:M157)</f>
        <v>39</v>
      </c>
      <c r="O157" s="69">
        <v>0</v>
      </c>
      <c r="P157" s="132">
        <f t="shared" si="15"/>
        <v>0</v>
      </c>
      <c r="Q157" s="3"/>
      <c r="R157" s="263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/>
      <c r="ET157" s="4"/>
      <c r="EU157" s="4"/>
      <c r="EV157" s="4"/>
      <c r="EW157" s="4"/>
      <c r="EX157" s="4"/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/>
      <c r="FQ157" s="4"/>
      <c r="FR157" s="4"/>
      <c r="FS157" s="4"/>
      <c r="FT157" s="4"/>
      <c r="FU157" s="4"/>
      <c r="FV157" s="4"/>
      <c r="FW157" s="4"/>
      <c r="FX157" s="4"/>
      <c r="FY157" s="4"/>
      <c r="FZ157" s="4"/>
      <c r="GA157" s="4"/>
      <c r="GB157" s="4"/>
      <c r="GC157" s="4"/>
      <c r="GD157" s="4"/>
      <c r="GE157" s="4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  <c r="HU157" s="4"/>
      <c r="HV157" s="4"/>
      <c r="HW157" s="4"/>
      <c r="HX157" s="4"/>
      <c r="HY157" s="4"/>
      <c r="HZ157" s="4"/>
      <c r="IA157" s="4"/>
      <c r="IB157" s="4"/>
      <c r="IC157" s="4"/>
      <c r="ID157" s="4"/>
      <c r="IE157" s="4"/>
      <c r="IF157" s="4"/>
      <c r="IG157" s="4"/>
    </row>
    <row r="158" spans="1:241" ht="39" customHeight="1">
      <c r="A158" s="168" t="s">
        <v>416</v>
      </c>
      <c r="B158" s="186" t="s">
        <v>36</v>
      </c>
      <c r="C158" s="253">
        <v>98397</v>
      </c>
      <c r="D158" s="195" t="s">
        <v>241</v>
      </c>
      <c r="E158" s="196" t="s">
        <v>336</v>
      </c>
      <c r="F158" s="152">
        <v>9</v>
      </c>
      <c r="G158" s="152">
        <v>6</v>
      </c>
      <c r="H158" s="152">
        <v>5</v>
      </c>
      <c r="I158" s="152">
        <v>5</v>
      </c>
      <c r="J158" s="152">
        <v>5</v>
      </c>
      <c r="K158" s="152">
        <v>5</v>
      </c>
      <c r="L158" s="152">
        <v>4</v>
      </c>
      <c r="M158" s="152">
        <v>0</v>
      </c>
      <c r="N158" s="138">
        <f>SUM(F158:M158)</f>
        <v>39</v>
      </c>
      <c r="O158" s="69">
        <v>0</v>
      </c>
      <c r="P158" s="132">
        <f t="shared" si="15"/>
        <v>0</v>
      </c>
      <c r="Q158" s="3"/>
      <c r="R158" s="263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  <c r="FG158" s="4"/>
      <c r="FH158" s="4"/>
      <c r="FI158" s="4"/>
      <c r="FJ158" s="4"/>
      <c r="FK158" s="4"/>
      <c r="FL158" s="4"/>
      <c r="FM158" s="4"/>
      <c r="FN158" s="4"/>
      <c r="FO158" s="4"/>
      <c r="FP158" s="4"/>
      <c r="FQ158" s="4"/>
      <c r="FR158" s="4"/>
      <c r="FS158" s="4"/>
      <c r="FT158" s="4"/>
      <c r="FU158" s="4"/>
      <c r="FV158" s="4"/>
      <c r="FW158" s="4"/>
      <c r="FX158" s="4"/>
      <c r="FY158" s="4"/>
      <c r="FZ158" s="4"/>
      <c r="GA158" s="4"/>
      <c r="GB158" s="4"/>
      <c r="GC158" s="4"/>
      <c r="GD158" s="4"/>
      <c r="GE158" s="4"/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  <c r="IE158" s="4"/>
      <c r="IF158" s="4"/>
      <c r="IG158" s="4"/>
    </row>
    <row r="159" spans="1:241">
      <c r="A159" s="169" t="s">
        <v>417</v>
      </c>
      <c r="B159" s="62"/>
      <c r="C159" s="259"/>
      <c r="D159" s="59" t="s">
        <v>418</v>
      </c>
      <c r="E159" s="209"/>
      <c r="F159" s="147"/>
      <c r="G159" s="147"/>
      <c r="H159" s="147"/>
      <c r="I159" s="148"/>
      <c r="J159" s="148"/>
      <c r="K159" s="148"/>
      <c r="L159" s="147"/>
      <c r="M159" s="147"/>
      <c r="N159" s="149"/>
      <c r="O159" s="150"/>
      <c r="P159" s="151">
        <f>SUM(P160:P192)</f>
        <v>0</v>
      </c>
      <c r="Q159" s="3"/>
      <c r="R159" s="262">
        <f>P159*O246/100+P159</f>
        <v>0</v>
      </c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/>
      <c r="ET159" s="4"/>
      <c r="EU159" s="4"/>
      <c r="EV159" s="4"/>
      <c r="EW159" s="4"/>
      <c r="EX159" s="4"/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/>
      <c r="FQ159" s="4"/>
      <c r="FR159" s="4"/>
      <c r="FS159" s="4"/>
      <c r="FT159" s="4"/>
      <c r="FU159" s="4"/>
      <c r="FV159" s="4"/>
      <c r="FW159" s="4"/>
      <c r="FX159" s="4"/>
      <c r="FY159" s="4"/>
      <c r="FZ159" s="4"/>
      <c r="GA159" s="4"/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  <c r="IE159" s="4"/>
      <c r="IF159" s="4"/>
      <c r="IG159" s="4"/>
    </row>
    <row r="160" spans="1:241" ht="63" customHeight="1">
      <c r="A160" s="168" t="s">
        <v>419</v>
      </c>
      <c r="B160" s="23" t="s">
        <v>26</v>
      </c>
      <c r="C160" s="502" t="s">
        <v>420</v>
      </c>
      <c r="D160" s="194" t="s">
        <v>421</v>
      </c>
      <c r="E160" s="207" t="s">
        <v>196</v>
      </c>
      <c r="F160" s="131">
        <v>0</v>
      </c>
      <c r="G160" s="131">
        <v>0</v>
      </c>
      <c r="H160" s="131">
        <v>0</v>
      </c>
      <c r="I160" s="131">
        <v>0</v>
      </c>
      <c r="J160" s="131">
        <v>0</v>
      </c>
      <c r="K160" s="131">
        <v>0</v>
      </c>
      <c r="L160" s="131">
        <v>0</v>
      </c>
      <c r="M160" s="131">
        <v>1</v>
      </c>
      <c r="N160" s="138">
        <f t="shared" ref="N160:N187" si="16">SUM(F160:M160)</f>
        <v>1</v>
      </c>
      <c r="O160" s="152">
        <f>'2-COMPOSIÇÃO_CUSTO_UNITÁRIO'!H344</f>
        <v>0</v>
      </c>
      <c r="P160" s="132">
        <f t="shared" ref="P160:P187" si="17">N160*O160</f>
        <v>0</v>
      </c>
      <c r="Q160" s="3"/>
      <c r="R160" s="263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4"/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  <c r="IE160" s="4"/>
      <c r="IF160" s="4"/>
      <c r="IG160" s="4"/>
    </row>
    <row r="161" spans="1:241" ht="51.75" customHeight="1">
      <c r="A161" s="168" t="s">
        <v>422</v>
      </c>
      <c r="B161" s="187" t="s">
        <v>26</v>
      </c>
      <c r="C161" s="500" t="s">
        <v>423</v>
      </c>
      <c r="D161" s="194" t="s">
        <v>424</v>
      </c>
      <c r="E161" s="205" t="s">
        <v>61</v>
      </c>
      <c r="F161" s="131">
        <v>0</v>
      </c>
      <c r="G161" s="131">
        <v>0</v>
      </c>
      <c r="H161" s="131">
        <v>0</v>
      </c>
      <c r="I161" s="131">
        <v>0</v>
      </c>
      <c r="J161" s="131">
        <v>0</v>
      </c>
      <c r="K161" s="131">
        <v>0</v>
      </c>
      <c r="L161" s="131">
        <v>0</v>
      </c>
      <c r="M161" s="131">
        <v>16</v>
      </c>
      <c r="N161" s="138">
        <f t="shared" si="16"/>
        <v>16</v>
      </c>
      <c r="O161" s="152">
        <f>'2-COMPOSIÇÃO_CUSTO_UNITÁRIO'!H353</f>
        <v>0</v>
      </c>
      <c r="P161" s="132">
        <f t="shared" si="17"/>
        <v>0</v>
      </c>
      <c r="Q161" s="3"/>
      <c r="R161" s="263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  <c r="FG161" s="4"/>
      <c r="FH161" s="4"/>
      <c r="FI161" s="4"/>
      <c r="FJ161" s="4"/>
      <c r="FK161" s="4"/>
      <c r="FL161" s="4"/>
      <c r="FM161" s="4"/>
      <c r="FN161" s="4"/>
      <c r="FO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  <c r="IE161" s="4"/>
      <c r="IF161" s="4"/>
      <c r="IG161" s="4"/>
    </row>
    <row r="162" spans="1:241" ht="54.75" customHeight="1">
      <c r="A162" s="168" t="s">
        <v>425</v>
      </c>
      <c r="B162" s="187" t="s">
        <v>36</v>
      </c>
      <c r="C162" s="238" t="s">
        <v>204</v>
      </c>
      <c r="D162" s="194" t="s">
        <v>205</v>
      </c>
      <c r="E162" s="205" t="s">
        <v>61</v>
      </c>
      <c r="F162" s="131">
        <v>0</v>
      </c>
      <c r="G162" s="131">
        <v>0</v>
      </c>
      <c r="H162" s="131">
        <v>0</v>
      </c>
      <c r="I162" s="131">
        <v>0</v>
      </c>
      <c r="J162" s="131">
        <v>0</v>
      </c>
      <c r="K162" s="131">
        <v>0</v>
      </c>
      <c r="L162" s="131">
        <v>0</v>
      </c>
      <c r="M162" s="131">
        <v>4</v>
      </c>
      <c r="N162" s="138">
        <f t="shared" si="16"/>
        <v>4</v>
      </c>
      <c r="O162" s="69">
        <v>0</v>
      </c>
      <c r="P162" s="132">
        <f t="shared" si="17"/>
        <v>0</v>
      </c>
      <c r="Q162" s="3"/>
      <c r="R162" s="263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  <c r="FG162" s="4"/>
      <c r="FH162" s="4"/>
      <c r="FI162" s="4"/>
      <c r="FJ162" s="4"/>
      <c r="FK162" s="4"/>
      <c r="FL162" s="4"/>
      <c r="FM162" s="4"/>
      <c r="FN162" s="4"/>
      <c r="FO162" s="4"/>
      <c r="FP162" s="4"/>
      <c r="FQ162" s="4"/>
      <c r="FR162" s="4"/>
      <c r="FS162" s="4"/>
      <c r="FT162" s="4"/>
      <c r="FU162" s="4"/>
      <c r="FV162" s="4"/>
      <c r="FW162" s="4"/>
      <c r="FX162" s="4"/>
      <c r="FY162" s="4"/>
      <c r="FZ162" s="4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  <c r="IE162" s="4"/>
      <c r="IF162" s="4"/>
      <c r="IG162" s="4"/>
    </row>
    <row r="163" spans="1:241" ht="61.5" customHeight="1">
      <c r="A163" s="168" t="s">
        <v>426</v>
      </c>
      <c r="B163" s="30" t="s">
        <v>36</v>
      </c>
      <c r="C163" s="238" t="s">
        <v>427</v>
      </c>
      <c r="D163" s="194" t="s">
        <v>428</v>
      </c>
      <c r="E163" s="205" t="s">
        <v>61</v>
      </c>
      <c r="F163" s="131">
        <v>1</v>
      </c>
      <c r="G163" s="131">
        <v>1</v>
      </c>
      <c r="H163" s="131">
        <v>1</v>
      </c>
      <c r="I163" s="131">
        <v>1</v>
      </c>
      <c r="J163" s="131">
        <v>1</v>
      </c>
      <c r="K163" s="131">
        <v>1</v>
      </c>
      <c r="L163" s="131">
        <v>1</v>
      </c>
      <c r="M163" s="131">
        <v>0</v>
      </c>
      <c r="N163" s="138">
        <f t="shared" si="16"/>
        <v>7</v>
      </c>
      <c r="O163" s="69">
        <v>0</v>
      </c>
      <c r="P163" s="132">
        <f t="shared" si="17"/>
        <v>0</v>
      </c>
      <c r="Q163" s="3"/>
      <c r="R163" s="263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  <c r="FG163" s="4"/>
      <c r="FH163" s="4"/>
      <c r="FI163" s="4"/>
      <c r="FJ163" s="4"/>
      <c r="FK163" s="4"/>
      <c r="FL163" s="4"/>
      <c r="FM163" s="4"/>
      <c r="FN163" s="4"/>
      <c r="FO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  <c r="IE163" s="4"/>
      <c r="IF163" s="4"/>
      <c r="IG163" s="4"/>
    </row>
    <row r="164" spans="1:241" ht="33.75">
      <c r="A164" s="168" t="s">
        <v>429</v>
      </c>
      <c r="B164" s="187" t="s">
        <v>26</v>
      </c>
      <c r="C164" s="279" t="s">
        <v>430</v>
      </c>
      <c r="D164" s="291" t="s">
        <v>431</v>
      </c>
      <c r="E164" s="207" t="s">
        <v>196</v>
      </c>
      <c r="F164" s="131">
        <v>1</v>
      </c>
      <c r="G164" s="131">
        <v>0</v>
      </c>
      <c r="H164" s="131">
        <v>0</v>
      </c>
      <c r="I164" s="131">
        <v>0</v>
      </c>
      <c r="J164" s="131">
        <v>0</v>
      </c>
      <c r="K164" s="131">
        <v>0</v>
      </c>
      <c r="L164" s="131">
        <v>0</v>
      </c>
      <c r="M164" s="131">
        <v>0</v>
      </c>
      <c r="N164" s="138">
        <f t="shared" si="16"/>
        <v>1</v>
      </c>
      <c r="O164" s="152">
        <f>'2-COMPOSIÇÃO_CUSTO_UNITÁRIO'!H361</f>
        <v>0</v>
      </c>
      <c r="P164" s="132">
        <f t="shared" si="17"/>
        <v>0</v>
      </c>
      <c r="Q164" s="3"/>
      <c r="R164" s="263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  <c r="EQ164" s="4"/>
      <c r="ER164" s="4"/>
      <c r="ES164" s="4"/>
      <c r="ET164" s="4"/>
      <c r="EU164" s="4"/>
      <c r="EV164" s="4"/>
      <c r="EW164" s="4"/>
      <c r="EX164" s="4"/>
      <c r="EY164" s="4"/>
      <c r="EZ164" s="4"/>
      <c r="FA164" s="4"/>
      <c r="FB164" s="4"/>
      <c r="FC164" s="4"/>
      <c r="FD164" s="4"/>
      <c r="FE164" s="4"/>
      <c r="FF164" s="4"/>
      <c r="FG164" s="4"/>
      <c r="FH164" s="4"/>
      <c r="FI164" s="4"/>
      <c r="FJ164" s="4"/>
      <c r="FK164" s="4"/>
      <c r="FL164" s="4"/>
      <c r="FM164" s="4"/>
      <c r="FN164" s="4"/>
      <c r="FO164" s="4"/>
      <c r="FP164" s="4"/>
      <c r="FQ164" s="4"/>
      <c r="FR164" s="4"/>
      <c r="FS164" s="4"/>
      <c r="FT164" s="4"/>
      <c r="FU164" s="4"/>
      <c r="FV164" s="4"/>
      <c r="FW164" s="4"/>
      <c r="FX164" s="4"/>
      <c r="FY164" s="4"/>
      <c r="FZ164" s="4"/>
      <c r="GA164" s="4"/>
      <c r="GB164" s="4"/>
      <c r="GC164" s="4"/>
      <c r="GD164" s="4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  <c r="IE164" s="4"/>
      <c r="IF164" s="4"/>
      <c r="IG164" s="4"/>
    </row>
    <row r="165" spans="1:241" ht="24" customHeight="1">
      <c r="A165" s="168" t="s">
        <v>432</v>
      </c>
      <c r="B165" s="187" t="s">
        <v>26</v>
      </c>
      <c r="C165" s="279" t="s">
        <v>433</v>
      </c>
      <c r="D165" s="194" t="s">
        <v>434</v>
      </c>
      <c r="E165" s="205" t="s">
        <v>196</v>
      </c>
      <c r="F165" s="131">
        <v>0</v>
      </c>
      <c r="G165" s="131">
        <v>0</v>
      </c>
      <c r="H165" s="131">
        <v>0</v>
      </c>
      <c r="I165" s="131">
        <v>0</v>
      </c>
      <c r="J165" s="131">
        <v>0</v>
      </c>
      <c r="K165" s="131">
        <v>0</v>
      </c>
      <c r="L165" s="131">
        <v>0</v>
      </c>
      <c r="M165" s="131">
        <v>1</v>
      </c>
      <c r="N165" s="138">
        <f t="shared" si="16"/>
        <v>1</v>
      </c>
      <c r="O165" s="152">
        <f>'2-COMPOSIÇÃO_CUSTO_UNITÁRIO'!H371</f>
        <v>0</v>
      </c>
      <c r="P165" s="132">
        <f t="shared" si="17"/>
        <v>0</v>
      </c>
      <c r="Q165" s="3"/>
      <c r="R165" s="263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4"/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4"/>
      <c r="FZ165" s="4"/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  <c r="IE165" s="4"/>
      <c r="IF165" s="4"/>
      <c r="IG165" s="4"/>
    </row>
    <row r="166" spans="1:241" ht="24.75" customHeight="1">
      <c r="A166" s="168" t="s">
        <v>435</v>
      </c>
      <c r="B166" s="187" t="s">
        <v>36</v>
      </c>
      <c r="C166" s="241" t="s">
        <v>436</v>
      </c>
      <c r="D166" s="194" t="s">
        <v>437</v>
      </c>
      <c r="E166" s="205" t="s">
        <v>196</v>
      </c>
      <c r="F166" s="131">
        <v>0</v>
      </c>
      <c r="G166" s="131">
        <v>0</v>
      </c>
      <c r="H166" s="131">
        <v>0</v>
      </c>
      <c r="I166" s="131">
        <v>0</v>
      </c>
      <c r="J166" s="131">
        <v>0</v>
      </c>
      <c r="K166" s="131">
        <v>0</v>
      </c>
      <c r="L166" s="131">
        <v>0</v>
      </c>
      <c r="M166" s="131">
        <v>1</v>
      </c>
      <c r="N166" s="138">
        <f t="shared" si="16"/>
        <v>1</v>
      </c>
      <c r="O166" s="69">
        <v>0</v>
      </c>
      <c r="P166" s="132">
        <f t="shared" si="17"/>
        <v>0</v>
      </c>
      <c r="Q166" s="3"/>
      <c r="R166" s="263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  <c r="FG166" s="4"/>
      <c r="FH166" s="4"/>
      <c r="FI166" s="4"/>
      <c r="FJ166" s="4"/>
      <c r="FK166" s="4"/>
      <c r="FL166" s="4"/>
      <c r="FM166" s="4"/>
      <c r="FN166" s="4"/>
      <c r="FO166" s="4"/>
      <c r="FP166" s="4"/>
      <c r="FQ166" s="4"/>
      <c r="FR166" s="4"/>
      <c r="FS166" s="4"/>
      <c r="FT166" s="4"/>
      <c r="FU166" s="4"/>
      <c r="FV166" s="4"/>
      <c r="FW166" s="4"/>
      <c r="FX166" s="4"/>
      <c r="FY166" s="4"/>
      <c r="FZ166" s="4"/>
      <c r="GA166" s="4"/>
      <c r="GB166" s="4"/>
      <c r="GC166" s="4"/>
      <c r="GD166" s="4"/>
      <c r="GE166" s="4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  <c r="IE166" s="4"/>
      <c r="IF166" s="4"/>
      <c r="IG166" s="4"/>
    </row>
    <row r="167" spans="1:241" ht="28.5" customHeight="1">
      <c r="A167" s="168" t="s">
        <v>438</v>
      </c>
      <c r="B167" s="63" t="s">
        <v>26</v>
      </c>
      <c r="C167" s="279" t="s">
        <v>439</v>
      </c>
      <c r="D167" s="194" t="s">
        <v>440</v>
      </c>
      <c r="E167" s="207" t="s">
        <v>196</v>
      </c>
      <c r="F167" s="131">
        <v>0</v>
      </c>
      <c r="G167" s="131">
        <v>0</v>
      </c>
      <c r="H167" s="131">
        <v>0</v>
      </c>
      <c r="I167" s="131">
        <v>0</v>
      </c>
      <c r="J167" s="131">
        <v>0</v>
      </c>
      <c r="K167" s="131">
        <v>0</v>
      </c>
      <c r="L167" s="131">
        <v>0</v>
      </c>
      <c r="M167" s="131">
        <v>3</v>
      </c>
      <c r="N167" s="138">
        <f t="shared" si="16"/>
        <v>3</v>
      </c>
      <c r="O167" s="152">
        <f>'2-COMPOSIÇÃO_CUSTO_UNITÁRIO'!H380</f>
        <v>0</v>
      </c>
      <c r="P167" s="132">
        <f t="shared" si="17"/>
        <v>0</v>
      </c>
      <c r="Q167" s="3"/>
      <c r="R167" s="263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  <c r="IE167" s="4"/>
      <c r="IF167" s="4"/>
      <c r="IG167" s="4"/>
    </row>
    <row r="168" spans="1:241" ht="24.75" customHeight="1">
      <c r="A168" s="168" t="s">
        <v>441</v>
      </c>
      <c r="B168" s="63" t="s">
        <v>26</v>
      </c>
      <c r="C168" s="279" t="s">
        <v>442</v>
      </c>
      <c r="D168" s="194" t="s">
        <v>443</v>
      </c>
      <c r="E168" s="207" t="s">
        <v>196</v>
      </c>
      <c r="F168" s="131">
        <v>2</v>
      </c>
      <c r="G168" s="131">
        <v>2</v>
      </c>
      <c r="H168" s="131">
        <v>2</v>
      </c>
      <c r="I168" s="131">
        <v>2</v>
      </c>
      <c r="J168" s="131">
        <v>2</v>
      </c>
      <c r="K168" s="131">
        <v>2</v>
      </c>
      <c r="L168" s="131">
        <v>2</v>
      </c>
      <c r="M168" s="131">
        <v>2</v>
      </c>
      <c r="N168" s="138">
        <f t="shared" si="16"/>
        <v>16</v>
      </c>
      <c r="O168" s="152">
        <f>'2-COMPOSIÇÃO_CUSTO_UNITÁRIO'!H388</f>
        <v>0</v>
      </c>
      <c r="P168" s="132">
        <f t="shared" si="17"/>
        <v>0</v>
      </c>
      <c r="Q168" s="3"/>
      <c r="R168" s="263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  <c r="HU168" s="4"/>
      <c r="HV168" s="4"/>
      <c r="HW168" s="4"/>
      <c r="HX168" s="4"/>
      <c r="HY168" s="4"/>
      <c r="HZ168" s="4"/>
      <c r="IA168" s="4"/>
      <c r="IB168" s="4"/>
      <c r="IC168" s="4"/>
      <c r="ID168" s="4"/>
      <c r="IE168" s="4"/>
      <c r="IF168" s="4"/>
      <c r="IG168" s="4"/>
    </row>
    <row r="169" spans="1:241" ht="22.5">
      <c r="A169" s="168" t="s">
        <v>444</v>
      </c>
      <c r="B169" s="30" t="s">
        <v>26</v>
      </c>
      <c r="C169" s="229" t="s">
        <v>445</v>
      </c>
      <c r="D169" s="194" t="s">
        <v>446</v>
      </c>
      <c r="E169" s="205" t="s">
        <v>196</v>
      </c>
      <c r="F169" s="131">
        <v>0</v>
      </c>
      <c r="G169" s="131">
        <v>0</v>
      </c>
      <c r="H169" s="131">
        <v>0</v>
      </c>
      <c r="I169" s="131">
        <v>0</v>
      </c>
      <c r="J169" s="131">
        <v>0</v>
      </c>
      <c r="K169" s="131">
        <v>0</v>
      </c>
      <c r="L169" s="131">
        <v>0</v>
      </c>
      <c r="M169" s="131">
        <v>1</v>
      </c>
      <c r="N169" s="138">
        <f t="shared" si="16"/>
        <v>1</v>
      </c>
      <c r="O169" s="69">
        <v>0</v>
      </c>
      <c r="P169" s="132">
        <f t="shared" si="17"/>
        <v>0</v>
      </c>
      <c r="Q169" s="3"/>
      <c r="R169" s="263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  <c r="FG169" s="4"/>
      <c r="FH169" s="4"/>
      <c r="FI169" s="4"/>
      <c r="FJ169" s="4"/>
      <c r="FK169" s="4"/>
      <c r="FL169" s="4"/>
      <c r="FM169" s="4"/>
      <c r="FN169" s="4"/>
      <c r="FO169" s="4"/>
      <c r="FP169" s="4"/>
      <c r="FQ169" s="4"/>
      <c r="FR169" s="4"/>
      <c r="FS169" s="4"/>
      <c r="FT169" s="4"/>
      <c r="FU169" s="4"/>
      <c r="FV169" s="4"/>
      <c r="FW169" s="4"/>
      <c r="FX169" s="4"/>
      <c r="FY169" s="4"/>
      <c r="FZ169" s="4"/>
      <c r="GA169" s="4"/>
      <c r="GB169" s="4"/>
      <c r="GC169" s="4"/>
      <c r="GD169" s="4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4"/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  <c r="HU169" s="4"/>
      <c r="HV169" s="4"/>
      <c r="HW169" s="4"/>
      <c r="HX169" s="4"/>
      <c r="HY169" s="4"/>
      <c r="HZ169" s="4"/>
      <c r="IA169" s="4"/>
      <c r="IB169" s="4"/>
      <c r="IC169" s="4"/>
      <c r="ID169" s="4"/>
      <c r="IE169" s="4"/>
      <c r="IF169" s="4"/>
      <c r="IG169" s="4"/>
    </row>
    <row r="170" spans="1:241" ht="27" customHeight="1">
      <c r="A170" s="168" t="s">
        <v>447</v>
      </c>
      <c r="B170" s="30" t="s">
        <v>26</v>
      </c>
      <c r="C170" s="246" t="s">
        <v>448</v>
      </c>
      <c r="D170" s="194" t="s">
        <v>449</v>
      </c>
      <c r="E170" s="205" t="s">
        <v>196</v>
      </c>
      <c r="F170" s="131">
        <v>0</v>
      </c>
      <c r="G170" s="131">
        <v>0</v>
      </c>
      <c r="H170" s="131">
        <v>0</v>
      </c>
      <c r="I170" s="131">
        <v>0</v>
      </c>
      <c r="J170" s="131">
        <v>0</v>
      </c>
      <c r="K170" s="131">
        <v>0</v>
      </c>
      <c r="L170" s="131">
        <v>0</v>
      </c>
      <c r="M170" s="131">
        <v>2</v>
      </c>
      <c r="N170" s="138">
        <f t="shared" si="16"/>
        <v>2</v>
      </c>
      <c r="O170" s="152">
        <f>'2-COMPOSIÇÃO_CUSTO_UNITÁRIO'!H398</f>
        <v>0</v>
      </c>
      <c r="P170" s="132">
        <f t="shared" si="17"/>
        <v>0</v>
      </c>
      <c r="Q170" s="3"/>
      <c r="R170" s="263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B170" s="4"/>
      <c r="FC170" s="4"/>
      <c r="FD170" s="4"/>
      <c r="FE170" s="4"/>
      <c r="FF170" s="4"/>
      <c r="FG170" s="4"/>
      <c r="FH170" s="4"/>
      <c r="FI170" s="4"/>
      <c r="FJ170" s="4"/>
      <c r="FK170" s="4"/>
      <c r="FL170" s="4"/>
      <c r="FM170" s="4"/>
      <c r="FN170" s="4"/>
      <c r="FO170" s="4"/>
      <c r="FP170" s="4"/>
      <c r="FQ170" s="4"/>
      <c r="FR170" s="4"/>
      <c r="FS170" s="4"/>
      <c r="FT170" s="4"/>
      <c r="FU170" s="4"/>
      <c r="FV170" s="4"/>
      <c r="FW170" s="4"/>
      <c r="FX170" s="4"/>
      <c r="FY170" s="4"/>
      <c r="FZ170" s="4"/>
      <c r="GA170" s="4"/>
      <c r="GB170" s="4"/>
      <c r="GC170" s="4"/>
      <c r="GD170" s="4"/>
      <c r="GE170" s="4"/>
      <c r="GF170" s="4"/>
      <c r="GG170" s="4"/>
      <c r="GH170" s="4"/>
      <c r="GI170" s="4"/>
      <c r="GJ170" s="4"/>
      <c r="GK170" s="4"/>
      <c r="GL170" s="4"/>
      <c r="GM170" s="4"/>
      <c r="GN170" s="4"/>
      <c r="GO170" s="4"/>
      <c r="GP170" s="4"/>
      <c r="GQ170" s="4"/>
      <c r="GR170" s="4"/>
      <c r="GS170" s="4"/>
      <c r="GT170" s="4"/>
      <c r="GU170" s="4"/>
      <c r="GV170" s="4"/>
      <c r="GW170" s="4"/>
      <c r="GX170" s="4"/>
      <c r="GY170" s="4"/>
      <c r="GZ170" s="4"/>
      <c r="HA170" s="4"/>
      <c r="HB170" s="4"/>
      <c r="HC170" s="4"/>
      <c r="HD170" s="4"/>
      <c r="HE170" s="4"/>
      <c r="HF170" s="4"/>
      <c r="HG170" s="4"/>
      <c r="HH170" s="4"/>
      <c r="HI170" s="4"/>
      <c r="HJ170" s="4"/>
      <c r="HK170" s="4"/>
      <c r="HL170" s="4"/>
      <c r="HM170" s="4"/>
      <c r="HN170" s="4"/>
      <c r="HO170" s="4"/>
      <c r="HP170" s="4"/>
      <c r="HQ170" s="4"/>
      <c r="HR170" s="4"/>
      <c r="HS170" s="4"/>
      <c r="HT170" s="4"/>
      <c r="HU170" s="4"/>
      <c r="HV170" s="4"/>
      <c r="HW170" s="4"/>
      <c r="HX170" s="4"/>
      <c r="HY170" s="4"/>
      <c r="HZ170" s="4"/>
      <c r="IA170" s="4"/>
      <c r="IB170" s="4"/>
      <c r="IC170" s="4"/>
      <c r="ID170" s="4"/>
      <c r="IE170" s="4"/>
      <c r="IF170" s="4"/>
      <c r="IG170" s="4"/>
    </row>
    <row r="171" spans="1:241" ht="30.75" customHeight="1">
      <c r="A171" s="168" t="s">
        <v>450</v>
      </c>
      <c r="B171" s="30" t="s">
        <v>36</v>
      </c>
      <c r="C171" s="241" t="s">
        <v>451</v>
      </c>
      <c r="D171" s="194" t="s">
        <v>452</v>
      </c>
      <c r="E171" s="205" t="s">
        <v>196</v>
      </c>
      <c r="F171" s="131">
        <v>2</v>
      </c>
      <c r="G171" s="131">
        <v>2</v>
      </c>
      <c r="H171" s="131">
        <v>2</v>
      </c>
      <c r="I171" s="131">
        <v>2</v>
      </c>
      <c r="J171" s="131">
        <v>2</v>
      </c>
      <c r="K171" s="131">
        <v>2</v>
      </c>
      <c r="L171" s="131">
        <v>2</v>
      </c>
      <c r="M171" s="131">
        <v>0</v>
      </c>
      <c r="N171" s="138">
        <f t="shared" si="16"/>
        <v>14</v>
      </c>
      <c r="O171" s="69">
        <v>0</v>
      </c>
      <c r="P171" s="132">
        <f t="shared" si="17"/>
        <v>0</v>
      </c>
      <c r="Q171" s="3"/>
      <c r="R171" s="263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  <c r="EQ171" s="4"/>
      <c r="ER171" s="4"/>
      <c r="ES171" s="4"/>
      <c r="ET171" s="4"/>
      <c r="EU171" s="4"/>
      <c r="EV171" s="4"/>
      <c r="EW171" s="4"/>
      <c r="EX171" s="4"/>
      <c r="EY171" s="4"/>
      <c r="EZ171" s="4"/>
      <c r="FA171" s="4"/>
      <c r="FB171" s="4"/>
      <c r="FC171" s="4"/>
      <c r="FD171" s="4"/>
      <c r="FE171" s="4"/>
      <c r="FF171" s="4"/>
      <c r="FG171" s="4"/>
      <c r="FH171" s="4"/>
      <c r="FI171" s="4"/>
      <c r="FJ171" s="4"/>
      <c r="FK171" s="4"/>
      <c r="FL171" s="4"/>
      <c r="FM171" s="4"/>
      <c r="FN171" s="4"/>
      <c r="FO171" s="4"/>
      <c r="FP171" s="4"/>
      <c r="FQ171" s="4"/>
      <c r="FR171" s="4"/>
      <c r="FS171" s="4"/>
      <c r="FT171" s="4"/>
      <c r="FU171" s="4"/>
      <c r="FV171" s="4"/>
      <c r="FW171" s="4"/>
      <c r="FX171" s="4"/>
      <c r="FY171" s="4"/>
      <c r="FZ171" s="4"/>
      <c r="GA171" s="4"/>
      <c r="GB171" s="4"/>
      <c r="GC171" s="4"/>
      <c r="GD171" s="4"/>
      <c r="GE171" s="4"/>
      <c r="GF171" s="4"/>
      <c r="GG171" s="4"/>
      <c r="GH171" s="4"/>
      <c r="GI171" s="4"/>
      <c r="GJ171" s="4"/>
      <c r="GK171" s="4"/>
      <c r="GL171" s="4"/>
      <c r="GM171" s="4"/>
      <c r="GN171" s="4"/>
      <c r="GO171" s="4"/>
      <c r="GP171" s="4"/>
      <c r="GQ171" s="4"/>
      <c r="GR171" s="4"/>
      <c r="GS171" s="4"/>
      <c r="GT171" s="4"/>
      <c r="GU171" s="4"/>
      <c r="GV171" s="4"/>
      <c r="GW171" s="4"/>
      <c r="GX171" s="4"/>
      <c r="GY171" s="4"/>
      <c r="GZ171" s="4"/>
      <c r="HA171" s="4"/>
      <c r="HB171" s="4"/>
      <c r="HC171" s="4"/>
      <c r="HD171" s="4"/>
      <c r="HE171" s="4"/>
      <c r="HF171" s="4"/>
      <c r="HG171" s="4"/>
      <c r="HH171" s="4"/>
      <c r="HI171" s="4"/>
      <c r="HJ171" s="4"/>
      <c r="HK171" s="4"/>
      <c r="HL171" s="4"/>
      <c r="HM171" s="4"/>
      <c r="HN171" s="4"/>
      <c r="HO171" s="4"/>
      <c r="HP171" s="4"/>
      <c r="HQ171" s="4"/>
      <c r="HR171" s="4"/>
      <c r="HS171" s="4"/>
      <c r="HT171" s="4"/>
      <c r="HU171" s="4"/>
      <c r="HV171" s="4"/>
      <c r="HW171" s="4"/>
      <c r="HX171" s="4"/>
      <c r="HY171" s="4"/>
      <c r="HZ171" s="4"/>
      <c r="IA171" s="4"/>
      <c r="IB171" s="4"/>
      <c r="IC171" s="4"/>
      <c r="ID171" s="4"/>
      <c r="IE171" s="4"/>
      <c r="IF171" s="4"/>
      <c r="IG171" s="4"/>
    </row>
    <row r="172" spans="1:241" ht="30" customHeight="1">
      <c r="A172" s="168" t="s">
        <v>453</v>
      </c>
      <c r="B172" s="30" t="s">
        <v>36</v>
      </c>
      <c r="C172" s="240">
        <v>92890</v>
      </c>
      <c r="D172" s="194" t="s">
        <v>213</v>
      </c>
      <c r="E172" s="205" t="s">
        <v>196</v>
      </c>
      <c r="F172" s="131">
        <v>1</v>
      </c>
      <c r="G172" s="131">
        <v>1</v>
      </c>
      <c r="H172" s="131">
        <v>1</v>
      </c>
      <c r="I172" s="131">
        <v>1</v>
      </c>
      <c r="J172" s="131">
        <v>1</v>
      </c>
      <c r="K172" s="131">
        <v>1</v>
      </c>
      <c r="L172" s="131">
        <v>1</v>
      </c>
      <c r="M172" s="131">
        <v>0</v>
      </c>
      <c r="N172" s="138">
        <f t="shared" si="16"/>
        <v>7</v>
      </c>
      <c r="O172" s="69">
        <v>0</v>
      </c>
      <c r="P172" s="132">
        <f t="shared" si="17"/>
        <v>0</v>
      </c>
      <c r="Q172" s="3"/>
      <c r="R172" s="263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  <c r="EM172" s="4"/>
      <c r="EN172" s="4"/>
      <c r="EO172" s="4"/>
      <c r="EP172" s="4"/>
      <c r="EQ172" s="4"/>
      <c r="ER172" s="4"/>
      <c r="ES172" s="4"/>
      <c r="ET172" s="4"/>
      <c r="EU172" s="4"/>
      <c r="EV172" s="4"/>
      <c r="EW172" s="4"/>
      <c r="EX172" s="4"/>
      <c r="EY172" s="4"/>
      <c r="EZ172" s="4"/>
      <c r="FA172" s="4"/>
      <c r="FB172" s="4"/>
      <c r="FC172" s="4"/>
      <c r="FD172" s="4"/>
      <c r="FE172" s="4"/>
      <c r="FF172" s="4"/>
      <c r="FG172" s="4"/>
      <c r="FH172" s="4"/>
      <c r="FI172" s="4"/>
      <c r="FJ172" s="4"/>
      <c r="FK172" s="4"/>
      <c r="FL172" s="4"/>
      <c r="FM172" s="4"/>
      <c r="FN172" s="4"/>
      <c r="FO172" s="4"/>
      <c r="FP172" s="4"/>
      <c r="FQ172" s="4"/>
      <c r="FR172" s="4"/>
      <c r="FS172" s="4"/>
      <c r="FT172" s="4"/>
      <c r="FU172" s="4"/>
      <c r="FV172" s="4"/>
      <c r="FW172" s="4"/>
      <c r="FX172" s="4"/>
      <c r="FY172" s="4"/>
      <c r="FZ172" s="4"/>
      <c r="GA172" s="4"/>
      <c r="GB172" s="4"/>
      <c r="GC172" s="4"/>
      <c r="GD172" s="4"/>
      <c r="GE172" s="4"/>
      <c r="GF172" s="4"/>
      <c r="GG172" s="4"/>
      <c r="GH172" s="4"/>
      <c r="GI172" s="4"/>
      <c r="GJ172" s="4"/>
      <c r="GK172" s="4"/>
      <c r="GL172" s="4"/>
      <c r="GM172" s="4"/>
      <c r="GN172" s="4"/>
      <c r="GO172" s="4"/>
      <c r="GP172" s="4"/>
      <c r="GQ172" s="4"/>
      <c r="GR172" s="4"/>
      <c r="GS172" s="4"/>
      <c r="GT172" s="4"/>
      <c r="GU172" s="4"/>
      <c r="GV172" s="4"/>
      <c r="GW172" s="4"/>
      <c r="GX172" s="4"/>
      <c r="GY172" s="4"/>
      <c r="GZ172" s="4"/>
      <c r="HA172" s="4"/>
      <c r="HB172" s="4"/>
      <c r="HC172" s="4"/>
      <c r="HD172" s="4"/>
      <c r="HE172" s="4"/>
      <c r="HF172" s="4"/>
      <c r="HG172" s="4"/>
      <c r="HH172" s="4"/>
      <c r="HI172" s="4"/>
      <c r="HJ172" s="4"/>
      <c r="HK172" s="4"/>
      <c r="HL172" s="4"/>
      <c r="HM172" s="4"/>
      <c r="HN172" s="4"/>
      <c r="HO172" s="4"/>
      <c r="HP172" s="4"/>
      <c r="HQ172" s="4"/>
      <c r="HR172" s="4"/>
      <c r="HS172" s="4"/>
      <c r="HT172" s="4"/>
      <c r="HU172" s="4"/>
      <c r="HV172" s="4"/>
      <c r="HW172" s="4"/>
      <c r="HX172" s="4"/>
      <c r="HY172" s="4"/>
      <c r="HZ172" s="4"/>
      <c r="IA172" s="4"/>
      <c r="IB172" s="4"/>
      <c r="IC172" s="4"/>
      <c r="ID172" s="4"/>
      <c r="IE172" s="4"/>
      <c r="IF172" s="4"/>
      <c r="IG172" s="4"/>
    </row>
    <row r="173" spans="1:241" ht="41.25" customHeight="1">
      <c r="A173" s="168" t="s">
        <v>454</v>
      </c>
      <c r="B173" s="30" t="s">
        <v>36</v>
      </c>
      <c r="C173" s="241" t="s">
        <v>455</v>
      </c>
      <c r="D173" s="194" t="s">
        <v>456</v>
      </c>
      <c r="E173" s="206" t="s">
        <v>196</v>
      </c>
      <c r="F173" s="131">
        <v>0</v>
      </c>
      <c r="G173" s="131">
        <v>0</v>
      </c>
      <c r="H173" s="131">
        <v>0</v>
      </c>
      <c r="I173" s="131">
        <v>0</v>
      </c>
      <c r="J173" s="131">
        <v>0</v>
      </c>
      <c r="K173" s="131">
        <v>0</v>
      </c>
      <c r="L173" s="131">
        <v>0</v>
      </c>
      <c r="M173" s="131">
        <v>2</v>
      </c>
      <c r="N173" s="138">
        <f t="shared" si="16"/>
        <v>2</v>
      </c>
      <c r="O173" s="69">
        <v>0</v>
      </c>
      <c r="P173" s="132">
        <f t="shared" si="17"/>
        <v>0</v>
      </c>
      <c r="Q173" s="3"/>
      <c r="R173" s="263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  <c r="EM173" s="4"/>
      <c r="EN173" s="4"/>
      <c r="EO173" s="4"/>
      <c r="EP173" s="4"/>
      <c r="EQ173" s="4"/>
      <c r="ER173" s="4"/>
      <c r="ES173" s="4"/>
      <c r="ET173" s="4"/>
      <c r="EU173" s="4"/>
      <c r="EV173" s="4"/>
      <c r="EW173" s="4"/>
      <c r="EX173" s="4"/>
      <c r="EY173" s="4"/>
      <c r="EZ173" s="4"/>
      <c r="FA173" s="4"/>
      <c r="FB173" s="4"/>
      <c r="FC173" s="4"/>
      <c r="FD173" s="4"/>
      <c r="FE173" s="4"/>
      <c r="FF173" s="4"/>
      <c r="FG173" s="4"/>
      <c r="FH173" s="4"/>
      <c r="FI173" s="4"/>
      <c r="FJ173" s="4"/>
      <c r="FK173" s="4"/>
      <c r="FL173" s="4"/>
      <c r="FM173" s="4"/>
      <c r="FN173" s="4"/>
      <c r="FO173" s="4"/>
      <c r="FP173" s="4"/>
      <c r="FQ173" s="4"/>
      <c r="FR173" s="4"/>
      <c r="FS173" s="4"/>
      <c r="FT173" s="4"/>
      <c r="FU173" s="4"/>
      <c r="FV173" s="4"/>
      <c r="FW173" s="4"/>
      <c r="FX173" s="4"/>
      <c r="FY173" s="4"/>
      <c r="FZ173" s="4"/>
      <c r="GA173" s="4"/>
      <c r="GB173" s="4"/>
      <c r="GC173" s="4"/>
      <c r="GD173" s="4"/>
      <c r="GE173" s="4"/>
      <c r="GF173" s="4"/>
      <c r="GG173" s="4"/>
      <c r="GH173" s="4"/>
      <c r="GI173" s="4"/>
      <c r="GJ173" s="4"/>
      <c r="GK173" s="4"/>
      <c r="GL173" s="4"/>
      <c r="GM173" s="4"/>
      <c r="GN173" s="4"/>
      <c r="GO173" s="4"/>
      <c r="GP173" s="4"/>
      <c r="GQ173" s="4"/>
      <c r="GR173" s="4"/>
      <c r="GS173" s="4"/>
      <c r="GT173" s="4"/>
      <c r="GU173" s="4"/>
      <c r="GV173" s="4"/>
      <c r="GW173" s="4"/>
      <c r="GX173" s="4"/>
      <c r="GY173" s="4"/>
      <c r="GZ173" s="4"/>
      <c r="HA173" s="4"/>
      <c r="HB173" s="4"/>
      <c r="HC173" s="4"/>
      <c r="HD173" s="4"/>
      <c r="HE173" s="4"/>
      <c r="HF173" s="4"/>
      <c r="HG173" s="4"/>
      <c r="HH173" s="4"/>
      <c r="HI173" s="4"/>
      <c r="HJ173" s="4"/>
      <c r="HK173" s="4"/>
      <c r="HL173" s="4"/>
      <c r="HM173" s="4"/>
      <c r="HN173" s="4"/>
      <c r="HO173" s="4"/>
      <c r="HP173" s="4"/>
      <c r="HQ173" s="4"/>
      <c r="HR173" s="4"/>
      <c r="HS173" s="4"/>
      <c r="HT173" s="4"/>
      <c r="HU173" s="4"/>
      <c r="HV173" s="4"/>
      <c r="HW173" s="4"/>
      <c r="HX173" s="4"/>
      <c r="HY173" s="4"/>
      <c r="HZ173" s="4"/>
      <c r="IA173" s="4"/>
      <c r="IB173" s="4"/>
      <c r="IC173" s="4"/>
      <c r="ID173" s="4"/>
      <c r="IE173" s="4"/>
      <c r="IF173" s="4"/>
      <c r="IG173" s="4"/>
    </row>
    <row r="174" spans="1:241" ht="49.5" customHeight="1">
      <c r="A174" s="168" t="s">
        <v>457</v>
      </c>
      <c r="B174" s="30" t="s">
        <v>36</v>
      </c>
      <c r="C174" s="241" t="s">
        <v>215</v>
      </c>
      <c r="D174" s="194" t="s">
        <v>216</v>
      </c>
      <c r="E174" s="206" t="s">
        <v>217</v>
      </c>
      <c r="F174" s="131">
        <v>0</v>
      </c>
      <c r="G174" s="131">
        <v>0</v>
      </c>
      <c r="H174" s="131">
        <v>0</v>
      </c>
      <c r="I174" s="131">
        <v>0</v>
      </c>
      <c r="J174" s="131">
        <v>0</v>
      </c>
      <c r="K174" s="131">
        <v>0</v>
      </c>
      <c r="L174" s="131">
        <v>0</v>
      </c>
      <c r="M174" s="131">
        <v>1</v>
      </c>
      <c r="N174" s="138">
        <f t="shared" si="16"/>
        <v>1</v>
      </c>
      <c r="O174" s="69">
        <v>0</v>
      </c>
      <c r="P174" s="132">
        <f t="shared" si="17"/>
        <v>0</v>
      </c>
      <c r="Q174" s="3"/>
      <c r="R174" s="263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  <c r="EM174" s="4"/>
      <c r="EN174" s="4"/>
      <c r="EO174" s="4"/>
      <c r="EP174" s="4"/>
      <c r="EQ174" s="4"/>
      <c r="ER174" s="4"/>
      <c r="ES174" s="4"/>
      <c r="ET174" s="4"/>
      <c r="EU174" s="4"/>
      <c r="EV174" s="4"/>
      <c r="EW174" s="4"/>
      <c r="EX174" s="4"/>
      <c r="EY174" s="4"/>
      <c r="EZ174" s="4"/>
      <c r="FA174" s="4"/>
      <c r="FB174" s="4"/>
      <c r="FC174" s="4"/>
      <c r="FD174" s="4"/>
      <c r="FE174" s="4"/>
      <c r="FF174" s="4"/>
      <c r="FG174" s="4"/>
      <c r="FH174" s="4"/>
      <c r="FI174" s="4"/>
      <c r="FJ174" s="4"/>
      <c r="FK174" s="4"/>
      <c r="FL174" s="4"/>
      <c r="FM174" s="4"/>
      <c r="FN174" s="4"/>
      <c r="FO174" s="4"/>
      <c r="FP174" s="4"/>
      <c r="FQ174" s="4"/>
      <c r="FR174" s="4"/>
      <c r="FS174" s="4"/>
      <c r="FT174" s="4"/>
      <c r="FU174" s="4"/>
      <c r="FV174" s="4"/>
      <c r="FW174" s="4"/>
      <c r="FX174" s="4"/>
      <c r="FY174" s="4"/>
      <c r="FZ174" s="4"/>
      <c r="GA174" s="4"/>
      <c r="GB174" s="4"/>
      <c r="GC174" s="4"/>
      <c r="GD174" s="4"/>
      <c r="GE174" s="4"/>
      <c r="GF174" s="4"/>
      <c r="GG174" s="4"/>
      <c r="GH174" s="4"/>
      <c r="GI174" s="4"/>
      <c r="GJ174" s="4"/>
      <c r="GK174" s="4"/>
      <c r="GL174" s="4"/>
      <c r="GM174" s="4"/>
      <c r="GN174" s="4"/>
      <c r="GO174" s="4"/>
      <c r="GP174" s="4"/>
      <c r="GQ174" s="4"/>
      <c r="GR174" s="4"/>
      <c r="GS174" s="4"/>
      <c r="GT174" s="4"/>
      <c r="GU174" s="4"/>
      <c r="GV174" s="4"/>
      <c r="GW174" s="4"/>
      <c r="GX174" s="4"/>
      <c r="GY174" s="4"/>
      <c r="GZ174" s="4"/>
      <c r="HA174" s="4"/>
      <c r="HB174" s="4"/>
      <c r="HC174" s="4"/>
      <c r="HD174" s="4"/>
      <c r="HE174" s="4"/>
      <c r="HF174" s="4"/>
      <c r="HG174" s="4"/>
      <c r="HH174" s="4"/>
      <c r="HI174" s="4"/>
      <c r="HJ174" s="4"/>
      <c r="HK174" s="4"/>
      <c r="HL174" s="4"/>
      <c r="HM174" s="4"/>
      <c r="HN174" s="4"/>
      <c r="HO174" s="4"/>
      <c r="HP174" s="4"/>
      <c r="HQ174" s="4"/>
      <c r="HR174" s="4"/>
      <c r="HS174" s="4"/>
      <c r="HT174" s="4"/>
      <c r="HU174" s="4"/>
      <c r="HV174" s="4"/>
      <c r="HW174" s="4"/>
      <c r="HX174" s="4"/>
      <c r="HY174" s="4"/>
      <c r="HZ174" s="4"/>
      <c r="IA174" s="4"/>
      <c r="IB174" s="4"/>
      <c r="IC174" s="4"/>
      <c r="ID174" s="4"/>
      <c r="IE174" s="4"/>
      <c r="IF174" s="4"/>
      <c r="IG174" s="4"/>
    </row>
    <row r="175" spans="1:241" ht="44.25" customHeight="1">
      <c r="A175" s="168" t="s">
        <v>458</v>
      </c>
      <c r="B175" s="30" t="s">
        <v>36</v>
      </c>
      <c r="C175" s="241" t="s">
        <v>215</v>
      </c>
      <c r="D175" s="194" t="s">
        <v>459</v>
      </c>
      <c r="E175" s="205" t="s">
        <v>460</v>
      </c>
      <c r="F175" s="152">
        <v>0</v>
      </c>
      <c r="G175" s="152">
        <v>0</v>
      </c>
      <c r="H175" s="152">
        <v>0</v>
      </c>
      <c r="I175" s="152">
        <v>0</v>
      </c>
      <c r="J175" s="152">
        <v>0</v>
      </c>
      <c r="K175" s="152">
        <v>0</v>
      </c>
      <c r="L175" s="152">
        <v>0</v>
      </c>
      <c r="M175" s="152">
        <v>1</v>
      </c>
      <c r="N175" s="153">
        <f t="shared" si="16"/>
        <v>1</v>
      </c>
      <c r="O175" s="69">
        <v>0</v>
      </c>
      <c r="P175" s="159">
        <f t="shared" si="17"/>
        <v>0</v>
      </c>
      <c r="Q175" s="83"/>
      <c r="R175" s="263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  <c r="EM175" s="4"/>
      <c r="EN175" s="4"/>
      <c r="EO175" s="4"/>
      <c r="EP175" s="4"/>
      <c r="EQ175" s="4"/>
      <c r="ER175" s="4"/>
      <c r="ES175" s="4"/>
      <c r="ET175" s="4"/>
      <c r="EU175" s="4"/>
      <c r="EV175" s="4"/>
      <c r="EW175" s="4"/>
      <c r="EX175" s="4"/>
      <c r="EY175" s="4"/>
      <c r="EZ175" s="4"/>
      <c r="FA175" s="4"/>
      <c r="FB175" s="4"/>
      <c r="FC175" s="4"/>
      <c r="FD175" s="4"/>
      <c r="FE175" s="4"/>
      <c r="FF175" s="4"/>
      <c r="FG175" s="4"/>
      <c r="FH175" s="4"/>
      <c r="FI175" s="4"/>
      <c r="FJ175" s="4"/>
      <c r="FK175" s="4"/>
      <c r="FL175" s="4"/>
      <c r="FM175" s="4"/>
      <c r="FN175" s="4"/>
      <c r="FO175" s="4"/>
      <c r="FP175" s="4"/>
      <c r="FQ175" s="4"/>
      <c r="FR175" s="4"/>
      <c r="FS175" s="4"/>
      <c r="FT175" s="4"/>
      <c r="FU175" s="4"/>
      <c r="FV175" s="4"/>
      <c r="FW175" s="4"/>
      <c r="FX175" s="4"/>
      <c r="FY175" s="4"/>
      <c r="FZ175" s="4"/>
      <c r="GA175" s="4"/>
      <c r="GB175" s="4"/>
      <c r="GC175" s="4"/>
      <c r="GD175" s="4"/>
      <c r="GE175" s="4"/>
      <c r="GF175" s="4"/>
      <c r="GG175" s="4"/>
      <c r="GH175" s="4"/>
      <c r="GI175" s="4"/>
      <c r="GJ175" s="4"/>
      <c r="GK175" s="4"/>
      <c r="GL175" s="4"/>
      <c r="GM175" s="4"/>
      <c r="GN175" s="4"/>
      <c r="GO175" s="4"/>
      <c r="GP175" s="4"/>
      <c r="GQ175" s="4"/>
      <c r="GR175" s="4"/>
      <c r="GS175" s="4"/>
      <c r="GT175" s="4"/>
      <c r="GU175" s="4"/>
      <c r="GV175" s="4"/>
      <c r="GW175" s="4"/>
      <c r="GX175" s="4"/>
      <c r="GY175" s="4"/>
      <c r="GZ175" s="4"/>
      <c r="HA175" s="4"/>
      <c r="HB175" s="4"/>
      <c r="HC175" s="4"/>
      <c r="HD175" s="4"/>
      <c r="HE175" s="4"/>
      <c r="HF175" s="4"/>
      <c r="HG175" s="4"/>
      <c r="HH175" s="4"/>
      <c r="HI175" s="4"/>
      <c r="HJ175" s="4"/>
      <c r="HK175" s="4"/>
      <c r="HL175" s="4"/>
      <c r="HM175" s="4"/>
      <c r="HN175" s="4"/>
      <c r="HO175" s="4"/>
      <c r="HP175" s="4"/>
      <c r="HQ175" s="4"/>
      <c r="HR175" s="4"/>
      <c r="HS175" s="4"/>
      <c r="HT175" s="4"/>
      <c r="HU175" s="4"/>
      <c r="HV175" s="4"/>
      <c r="HW175" s="4"/>
      <c r="HX175" s="4"/>
      <c r="HY175" s="4"/>
      <c r="HZ175" s="4"/>
      <c r="IA175" s="4"/>
      <c r="IB175" s="4"/>
      <c r="IC175" s="4"/>
      <c r="ID175" s="4"/>
      <c r="IE175" s="4"/>
      <c r="IF175" s="4"/>
      <c r="IG175" s="4"/>
    </row>
    <row r="176" spans="1:241" ht="35.25" customHeight="1">
      <c r="A176" s="168" t="s">
        <v>461</v>
      </c>
      <c r="B176" s="30" t="s">
        <v>36</v>
      </c>
      <c r="C176" s="241" t="s">
        <v>462</v>
      </c>
      <c r="D176" s="194" t="s">
        <v>463</v>
      </c>
      <c r="E176" s="207" t="s">
        <v>196</v>
      </c>
      <c r="F176" s="152">
        <v>3</v>
      </c>
      <c r="G176" s="152">
        <v>3</v>
      </c>
      <c r="H176" s="152">
        <v>3</v>
      </c>
      <c r="I176" s="152">
        <v>3</v>
      </c>
      <c r="J176" s="152">
        <v>3</v>
      </c>
      <c r="K176" s="152">
        <v>3</v>
      </c>
      <c r="L176" s="152">
        <v>3</v>
      </c>
      <c r="M176" s="152">
        <v>4</v>
      </c>
      <c r="N176" s="153">
        <f t="shared" si="16"/>
        <v>25</v>
      </c>
      <c r="O176" s="69">
        <v>0</v>
      </c>
      <c r="P176" s="159">
        <f t="shared" si="17"/>
        <v>0</v>
      </c>
      <c r="Q176" s="83"/>
      <c r="R176" s="263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  <c r="EM176" s="4"/>
      <c r="EN176" s="4"/>
      <c r="EO176" s="4"/>
      <c r="EP176" s="4"/>
      <c r="EQ176" s="4"/>
      <c r="ER176" s="4"/>
      <c r="ES176" s="4"/>
      <c r="ET176" s="4"/>
      <c r="EU176" s="4"/>
      <c r="EV176" s="4"/>
      <c r="EW176" s="4"/>
      <c r="EX176" s="4"/>
      <c r="EY176" s="4"/>
      <c r="EZ176" s="4"/>
      <c r="FA176" s="4"/>
      <c r="FB176" s="4"/>
      <c r="FC176" s="4"/>
      <c r="FD176" s="4"/>
      <c r="FE176" s="4"/>
      <c r="FF176" s="4"/>
      <c r="FG176" s="4"/>
      <c r="FH176" s="4"/>
      <c r="FI176" s="4"/>
      <c r="FJ176" s="4"/>
      <c r="FK176" s="4"/>
      <c r="FL176" s="4"/>
      <c r="FM176" s="4"/>
      <c r="FN176" s="4"/>
      <c r="FO176" s="4"/>
      <c r="FP176" s="4"/>
      <c r="FQ176" s="4"/>
      <c r="FR176" s="4"/>
      <c r="FS176" s="4"/>
      <c r="FT176" s="4"/>
      <c r="FU176" s="4"/>
      <c r="FV176" s="4"/>
      <c r="FW176" s="4"/>
      <c r="FX176" s="4"/>
      <c r="FY176" s="4"/>
      <c r="FZ176" s="4"/>
      <c r="GA176" s="4"/>
      <c r="GB176" s="4"/>
      <c r="GC176" s="4"/>
      <c r="GD176" s="4"/>
      <c r="GE176" s="4"/>
      <c r="GF176" s="4"/>
      <c r="GG176" s="4"/>
      <c r="GH176" s="4"/>
      <c r="GI176" s="4"/>
      <c r="GJ176" s="4"/>
      <c r="GK176" s="4"/>
      <c r="GL176" s="4"/>
      <c r="GM176" s="4"/>
      <c r="GN176" s="4"/>
      <c r="GO176" s="4"/>
      <c r="GP176" s="4"/>
      <c r="GQ176" s="4"/>
      <c r="GR176" s="4"/>
      <c r="GS176" s="4"/>
      <c r="GT176" s="4"/>
      <c r="GU176" s="4"/>
      <c r="GV176" s="4"/>
      <c r="GW176" s="4"/>
      <c r="GX176" s="4"/>
      <c r="GY176" s="4"/>
      <c r="GZ176" s="4"/>
      <c r="HA176" s="4"/>
      <c r="HB176" s="4"/>
      <c r="HC176" s="4"/>
      <c r="HD176" s="4"/>
      <c r="HE176" s="4"/>
      <c r="HF176" s="4"/>
      <c r="HG176" s="4"/>
      <c r="HH176" s="4"/>
      <c r="HI176" s="4"/>
      <c r="HJ176" s="4"/>
      <c r="HK176" s="4"/>
      <c r="HL176" s="4"/>
      <c r="HM176" s="4"/>
      <c r="HN176" s="4"/>
      <c r="HO176" s="4"/>
      <c r="HP176" s="4"/>
      <c r="HQ176" s="4"/>
      <c r="HR176" s="4"/>
      <c r="HS176" s="4"/>
      <c r="HT176" s="4"/>
      <c r="HU176" s="4"/>
      <c r="HV176" s="4"/>
      <c r="HW176" s="4"/>
      <c r="HX176" s="4"/>
      <c r="HY176" s="4"/>
      <c r="HZ176" s="4"/>
      <c r="IA176" s="4"/>
      <c r="IB176" s="4"/>
      <c r="IC176" s="4"/>
      <c r="ID176" s="4"/>
      <c r="IE176" s="4"/>
      <c r="IF176" s="4"/>
      <c r="IG176" s="4"/>
    </row>
    <row r="177" spans="1:241" ht="27.75" customHeight="1">
      <c r="A177" s="168" t="s">
        <v>464</v>
      </c>
      <c r="B177" s="30" t="s">
        <v>36</v>
      </c>
      <c r="C177" s="241" t="s">
        <v>465</v>
      </c>
      <c r="D177" s="194" t="s">
        <v>466</v>
      </c>
      <c r="E177" s="207" t="s">
        <v>196</v>
      </c>
      <c r="F177" s="152">
        <v>0</v>
      </c>
      <c r="G177" s="152">
        <v>0</v>
      </c>
      <c r="H177" s="152">
        <v>0</v>
      </c>
      <c r="I177" s="152">
        <v>0</v>
      </c>
      <c r="J177" s="152">
        <v>0</v>
      </c>
      <c r="K177" s="152">
        <v>0</v>
      </c>
      <c r="L177" s="152">
        <v>0</v>
      </c>
      <c r="M177" s="152">
        <v>2</v>
      </c>
      <c r="N177" s="153">
        <f t="shared" si="16"/>
        <v>2</v>
      </c>
      <c r="O177" s="69">
        <v>0</v>
      </c>
      <c r="P177" s="159">
        <f t="shared" si="17"/>
        <v>0</v>
      </c>
      <c r="Q177" s="83"/>
      <c r="R177" s="263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  <c r="EM177" s="4"/>
      <c r="EN177" s="4"/>
      <c r="EO177" s="4"/>
      <c r="EP177" s="4"/>
      <c r="EQ177" s="4"/>
      <c r="ER177" s="4"/>
      <c r="ES177" s="4"/>
      <c r="ET177" s="4"/>
      <c r="EU177" s="4"/>
      <c r="EV177" s="4"/>
      <c r="EW177" s="4"/>
      <c r="EX177" s="4"/>
      <c r="EY177" s="4"/>
      <c r="EZ177" s="4"/>
      <c r="FA177" s="4"/>
      <c r="FB177" s="4"/>
      <c r="FC177" s="4"/>
      <c r="FD177" s="4"/>
      <c r="FE177" s="4"/>
      <c r="FF177" s="4"/>
      <c r="FG177" s="4"/>
      <c r="FH177" s="4"/>
      <c r="FI177" s="4"/>
      <c r="FJ177" s="4"/>
      <c r="FK177" s="4"/>
      <c r="FL177" s="4"/>
      <c r="FM177" s="4"/>
      <c r="FN177" s="4"/>
      <c r="FO177" s="4"/>
      <c r="FP177" s="4"/>
      <c r="FQ177" s="4"/>
      <c r="FR177" s="4"/>
      <c r="FS177" s="4"/>
      <c r="FT177" s="4"/>
      <c r="FU177" s="4"/>
      <c r="FV177" s="4"/>
      <c r="FW177" s="4"/>
      <c r="FX177" s="4"/>
      <c r="FY177" s="4"/>
      <c r="FZ177" s="4"/>
      <c r="GA177" s="4"/>
      <c r="GB177" s="4"/>
      <c r="GC177" s="4"/>
      <c r="GD177" s="4"/>
      <c r="GE177" s="4"/>
      <c r="GF177" s="4"/>
      <c r="GG177" s="4"/>
      <c r="GH177" s="4"/>
      <c r="GI177" s="4"/>
      <c r="GJ177" s="4"/>
      <c r="GK177" s="4"/>
      <c r="GL177" s="4"/>
      <c r="GM177" s="4"/>
      <c r="GN177" s="4"/>
      <c r="GO177" s="4"/>
      <c r="GP177" s="4"/>
      <c r="GQ177" s="4"/>
      <c r="GR177" s="4"/>
      <c r="GS177" s="4"/>
      <c r="GT177" s="4"/>
      <c r="GU177" s="4"/>
      <c r="GV177" s="4"/>
      <c r="GW177" s="4"/>
      <c r="GX177" s="4"/>
      <c r="GY177" s="4"/>
      <c r="GZ177" s="4"/>
      <c r="HA177" s="4"/>
      <c r="HB177" s="4"/>
      <c r="HC177" s="4"/>
      <c r="HD177" s="4"/>
      <c r="HE177" s="4"/>
      <c r="HF177" s="4"/>
      <c r="HG177" s="4"/>
      <c r="HH177" s="4"/>
      <c r="HI177" s="4"/>
      <c r="HJ177" s="4"/>
      <c r="HK177" s="4"/>
      <c r="HL177" s="4"/>
      <c r="HM177" s="4"/>
      <c r="HN177" s="4"/>
      <c r="HO177" s="4"/>
      <c r="HP177" s="4"/>
      <c r="HQ177" s="4"/>
      <c r="HR177" s="4"/>
      <c r="HS177" s="4"/>
      <c r="HT177" s="4"/>
      <c r="HU177" s="4"/>
      <c r="HV177" s="4"/>
      <c r="HW177" s="4"/>
      <c r="HX177" s="4"/>
      <c r="HY177" s="4"/>
      <c r="HZ177" s="4"/>
      <c r="IA177" s="4"/>
      <c r="IB177" s="4"/>
      <c r="IC177" s="4"/>
      <c r="ID177" s="4"/>
      <c r="IE177" s="4"/>
      <c r="IF177" s="4"/>
      <c r="IG177" s="4"/>
    </row>
    <row r="178" spans="1:241" ht="33" customHeight="1">
      <c r="A178" s="168" t="s">
        <v>467</v>
      </c>
      <c r="B178" s="30" t="s">
        <v>36</v>
      </c>
      <c r="C178" s="248">
        <v>101926</v>
      </c>
      <c r="D178" s="194" t="s">
        <v>468</v>
      </c>
      <c r="E178" s="205" t="s">
        <v>196</v>
      </c>
      <c r="F178" s="153">
        <v>0</v>
      </c>
      <c r="G178" s="153">
        <v>0</v>
      </c>
      <c r="H178" s="153">
        <v>0</v>
      </c>
      <c r="I178" s="160">
        <v>0</v>
      </c>
      <c r="J178" s="160">
        <v>0</v>
      </c>
      <c r="K178" s="160">
        <v>0</v>
      </c>
      <c r="L178" s="160">
        <v>0</v>
      </c>
      <c r="M178" s="160">
        <v>2</v>
      </c>
      <c r="N178" s="153">
        <f t="shared" si="16"/>
        <v>2</v>
      </c>
      <c r="O178" s="69">
        <v>0</v>
      </c>
      <c r="P178" s="159">
        <f t="shared" si="17"/>
        <v>0</v>
      </c>
      <c r="Q178" s="83"/>
      <c r="R178" s="263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  <c r="EM178" s="4"/>
      <c r="EN178" s="4"/>
      <c r="EO178" s="4"/>
      <c r="EP178" s="4"/>
      <c r="EQ178" s="4"/>
      <c r="ER178" s="4"/>
      <c r="ES178" s="4"/>
      <c r="ET178" s="4"/>
      <c r="EU178" s="4"/>
      <c r="EV178" s="4"/>
      <c r="EW178" s="4"/>
      <c r="EX178" s="4"/>
      <c r="EY178" s="4"/>
      <c r="EZ178" s="4"/>
      <c r="FA178" s="4"/>
      <c r="FB178" s="4"/>
      <c r="FC178" s="4"/>
      <c r="FD178" s="4"/>
      <c r="FE178" s="4"/>
      <c r="FF178" s="4"/>
      <c r="FG178" s="4"/>
      <c r="FH178" s="4"/>
      <c r="FI178" s="4"/>
      <c r="FJ178" s="4"/>
      <c r="FK178" s="4"/>
      <c r="FL178" s="4"/>
      <c r="FM178" s="4"/>
      <c r="FN178" s="4"/>
      <c r="FO178" s="4"/>
      <c r="FP178" s="4"/>
      <c r="FQ178" s="4"/>
      <c r="FR178" s="4"/>
      <c r="FS178" s="4"/>
      <c r="FT178" s="4"/>
      <c r="FU178" s="4"/>
      <c r="FV178" s="4"/>
      <c r="FW178" s="4"/>
      <c r="FX178" s="4"/>
      <c r="FY178" s="4"/>
      <c r="FZ178" s="4"/>
      <c r="GA178" s="4"/>
      <c r="GB178" s="4"/>
      <c r="GC178" s="4"/>
      <c r="GD178" s="4"/>
      <c r="GE178" s="4"/>
      <c r="GF178" s="4"/>
      <c r="GG178" s="4"/>
      <c r="GH178" s="4"/>
      <c r="GI178" s="4"/>
      <c r="GJ178" s="4"/>
      <c r="GK178" s="4"/>
      <c r="GL178" s="4"/>
      <c r="GM178" s="4"/>
      <c r="GN178" s="4"/>
      <c r="GO178" s="4"/>
      <c r="GP178" s="4"/>
      <c r="GQ178" s="4"/>
      <c r="GR178" s="4"/>
      <c r="GS178" s="4"/>
      <c r="GT178" s="4"/>
      <c r="GU178" s="4"/>
      <c r="GV178" s="4"/>
      <c r="GW178" s="4"/>
      <c r="GX178" s="4"/>
      <c r="GY178" s="4"/>
      <c r="GZ178" s="4"/>
      <c r="HA178" s="4"/>
      <c r="HB178" s="4"/>
      <c r="HC178" s="4"/>
      <c r="HD178" s="4"/>
      <c r="HE178" s="4"/>
      <c r="HF178" s="4"/>
      <c r="HG178" s="4"/>
      <c r="HH178" s="4"/>
      <c r="HI178" s="4"/>
      <c r="HJ178" s="4"/>
      <c r="HK178" s="4"/>
      <c r="HL178" s="4"/>
      <c r="HM178" s="4"/>
      <c r="HN178" s="4"/>
      <c r="HO178" s="4"/>
      <c r="HP178" s="4"/>
      <c r="HQ178" s="4"/>
      <c r="HR178" s="4"/>
      <c r="HS178" s="4"/>
      <c r="HT178" s="4"/>
      <c r="HU178" s="4"/>
      <c r="HV178" s="4"/>
      <c r="HW178" s="4"/>
      <c r="HX178" s="4"/>
      <c r="HY178" s="4"/>
      <c r="HZ178" s="4"/>
      <c r="IA178" s="4"/>
      <c r="IB178" s="4"/>
      <c r="IC178" s="4"/>
      <c r="ID178" s="4"/>
      <c r="IE178" s="4"/>
      <c r="IF178" s="4"/>
      <c r="IG178" s="4"/>
    </row>
    <row r="179" spans="1:241" ht="35.25" customHeight="1">
      <c r="A179" s="168" t="s">
        <v>469</v>
      </c>
      <c r="B179" s="30" t="s">
        <v>36</v>
      </c>
      <c r="C179" s="248">
        <v>92358</v>
      </c>
      <c r="D179" s="194" t="s">
        <v>470</v>
      </c>
      <c r="E179" s="205" t="s">
        <v>196</v>
      </c>
      <c r="F179" s="153">
        <v>0</v>
      </c>
      <c r="G179" s="153">
        <v>0</v>
      </c>
      <c r="H179" s="153">
        <v>0</v>
      </c>
      <c r="I179" s="160">
        <v>0</v>
      </c>
      <c r="J179" s="160">
        <v>0</v>
      </c>
      <c r="K179" s="160">
        <v>0</v>
      </c>
      <c r="L179" s="160">
        <v>0</v>
      </c>
      <c r="M179" s="160">
        <v>1</v>
      </c>
      <c r="N179" s="153">
        <f t="shared" si="16"/>
        <v>1</v>
      </c>
      <c r="O179" s="69">
        <v>0</v>
      </c>
      <c r="P179" s="159">
        <f t="shared" si="17"/>
        <v>0</v>
      </c>
      <c r="Q179" s="83"/>
      <c r="R179" s="263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  <c r="EM179" s="4"/>
      <c r="EN179" s="4"/>
      <c r="EO179" s="4"/>
      <c r="EP179" s="4"/>
      <c r="EQ179" s="4"/>
      <c r="ER179" s="4"/>
      <c r="ES179" s="4"/>
      <c r="ET179" s="4"/>
      <c r="EU179" s="4"/>
      <c r="EV179" s="4"/>
      <c r="EW179" s="4"/>
      <c r="EX179" s="4"/>
      <c r="EY179" s="4"/>
      <c r="EZ179" s="4"/>
      <c r="FA179" s="4"/>
      <c r="FB179" s="4"/>
      <c r="FC179" s="4"/>
      <c r="FD179" s="4"/>
      <c r="FE179" s="4"/>
      <c r="FF179" s="4"/>
      <c r="FG179" s="4"/>
      <c r="FH179" s="4"/>
      <c r="FI179" s="4"/>
      <c r="FJ179" s="4"/>
      <c r="FK179" s="4"/>
      <c r="FL179" s="4"/>
      <c r="FM179" s="4"/>
      <c r="FN179" s="4"/>
      <c r="FO179" s="4"/>
      <c r="FP179" s="4"/>
      <c r="FQ179" s="4"/>
      <c r="FR179" s="4"/>
      <c r="FS179" s="4"/>
      <c r="FT179" s="4"/>
      <c r="FU179" s="4"/>
      <c r="FV179" s="4"/>
      <c r="FW179" s="4"/>
      <c r="FX179" s="4"/>
      <c r="FY179" s="4"/>
      <c r="FZ179" s="4"/>
      <c r="GA179" s="4"/>
      <c r="GB179" s="4"/>
      <c r="GC179" s="4"/>
      <c r="GD179" s="4"/>
      <c r="GE179" s="4"/>
      <c r="GF179" s="4"/>
      <c r="GG179" s="4"/>
      <c r="GH179" s="4"/>
      <c r="GI179" s="4"/>
      <c r="GJ179" s="4"/>
      <c r="GK179" s="4"/>
      <c r="GL179" s="4"/>
      <c r="GM179" s="4"/>
      <c r="GN179" s="4"/>
      <c r="GO179" s="4"/>
      <c r="GP179" s="4"/>
      <c r="GQ179" s="4"/>
      <c r="GR179" s="4"/>
      <c r="GS179" s="4"/>
      <c r="GT179" s="4"/>
      <c r="GU179" s="4"/>
      <c r="GV179" s="4"/>
      <c r="GW179" s="4"/>
      <c r="GX179" s="4"/>
      <c r="GY179" s="4"/>
      <c r="GZ179" s="4"/>
      <c r="HA179" s="4"/>
      <c r="HB179" s="4"/>
      <c r="HC179" s="4"/>
      <c r="HD179" s="4"/>
      <c r="HE179" s="4"/>
      <c r="HF179" s="4"/>
      <c r="HG179" s="4"/>
      <c r="HH179" s="4"/>
      <c r="HI179" s="4"/>
      <c r="HJ179" s="4"/>
      <c r="HK179" s="4"/>
      <c r="HL179" s="4"/>
      <c r="HM179" s="4"/>
      <c r="HN179" s="4"/>
      <c r="HO179" s="4"/>
      <c r="HP179" s="4"/>
      <c r="HQ179" s="4"/>
      <c r="HR179" s="4"/>
      <c r="HS179" s="4"/>
      <c r="HT179" s="4"/>
      <c r="HU179" s="4"/>
      <c r="HV179" s="4"/>
      <c r="HW179" s="4"/>
      <c r="HX179" s="4"/>
      <c r="HY179" s="4"/>
      <c r="HZ179" s="4"/>
      <c r="IA179" s="4"/>
      <c r="IB179" s="4"/>
      <c r="IC179" s="4"/>
      <c r="ID179" s="4"/>
      <c r="IE179" s="4"/>
      <c r="IF179" s="4"/>
      <c r="IG179" s="4"/>
    </row>
    <row r="180" spans="1:241" ht="21.75" customHeight="1">
      <c r="A180" s="168" t="s">
        <v>471</v>
      </c>
      <c r="B180" s="30" t="s">
        <v>36</v>
      </c>
      <c r="C180" s="248">
        <v>101924</v>
      </c>
      <c r="D180" s="194" t="s">
        <v>472</v>
      </c>
      <c r="E180" s="205" t="s">
        <v>196</v>
      </c>
      <c r="F180" s="153">
        <v>0</v>
      </c>
      <c r="G180" s="153">
        <v>0</v>
      </c>
      <c r="H180" s="153">
        <v>0</v>
      </c>
      <c r="I180" s="160">
        <v>0</v>
      </c>
      <c r="J180" s="160">
        <v>0</v>
      </c>
      <c r="K180" s="160">
        <v>0</v>
      </c>
      <c r="L180" s="160">
        <v>0</v>
      </c>
      <c r="M180" s="160">
        <v>1</v>
      </c>
      <c r="N180" s="153">
        <f t="shared" si="16"/>
        <v>1</v>
      </c>
      <c r="O180" s="69">
        <v>0</v>
      </c>
      <c r="P180" s="159">
        <f t="shared" si="17"/>
        <v>0</v>
      </c>
      <c r="Q180" s="83"/>
      <c r="R180" s="263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  <c r="EM180" s="4"/>
      <c r="EN180" s="4"/>
      <c r="EO180" s="4"/>
      <c r="EP180" s="4"/>
      <c r="EQ180" s="4"/>
      <c r="ER180" s="4"/>
      <c r="ES180" s="4"/>
      <c r="ET180" s="4"/>
      <c r="EU180" s="4"/>
      <c r="EV180" s="4"/>
      <c r="EW180" s="4"/>
      <c r="EX180" s="4"/>
      <c r="EY180" s="4"/>
      <c r="EZ180" s="4"/>
      <c r="FA180" s="4"/>
      <c r="FB180" s="4"/>
      <c r="FC180" s="4"/>
      <c r="FD180" s="4"/>
      <c r="FE180" s="4"/>
      <c r="FF180" s="4"/>
      <c r="FG180" s="4"/>
      <c r="FH180" s="4"/>
      <c r="FI180" s="4"/>
      <c r="FJ180" s="4"/>
      <c r="FK180" s="4"/>
      <c r="FL180" s="4"/>
      <c r="FM180" s="4"/>
      <c r="FN180" s="4"/>
      <c r="FO180" s="4"/>
      <c r="FP180" s="4"/>
      <c r="FQ180" s="4"/>
      <c r="FR180" s="4"/>
      <c r="FS180" s="4"/>
      <c r="FT180" s="4"/>
      <c r="FU180" s="4"/>
      <c r="FV180" s="4"/>
      <c r="FW180" s="4"/>
      <c r="FX180" s="4"/>
      <c r="FY180" s="4"/>
      <c r="FZ180" s="4"/>
      <c r="GA180" s="4"/>
      <c r="GB180" s="4"/>
      <c r="GC180" s="4"/>
      <c r="GD180" s="4"/>
      <c r="GE180" s="4"/>
      <c r="GF180" s="4"/>
      <c r="GG180" s="4"/>
      <c r="GH180" s="4"/>
      <c r="GI180" s="4"/>
      <c r="GJ180" s="4"/>
      <c r="GK180" s="4"/>
      <c r="GL180" s="4"/>
      <c r="GM180" s="4"/>
      <c r="GN180" s="4"/>
      <c r="GO180" s="4"/>
      <c r="GP180" s="4"/>
      <c r="GQ180" s="4"/>
      <c r="GR180" s="4"/>
      <c r="GS180" s="4"/>
      <c r="GT180" s="4"/>
      <c r="GU180" s="4"/>
      <c r="GV180" s="4"/>
      <c r="GW180" s="4"/>
      <c r="GX180" s="4"/>
      <c r="GY180" s="4"/>
      <c r="GZ180" s="4"/>
      <c r="HA180" s="4"/>
      <c r="HB180" s="4"/>
      <c r="HC180" s="4"/>
      <c r="HD180" s="4"/>
      <c r="HE180" s="4"/>
      <c r="HF180" s="4"/>
      <c r="HG180" s="4"/>
      <c r="HH180" s="4"/>
      <c r="HI180" s="4"/>
      <c r="HJ180" s="4"/>
      <c r="HK180" s="4"/>
      <c r="HL180" s="4"/>
      <c r="HM180" s="4"/>
      <c r="HN180" s="4"/>
      <c r="HO180" s="4"/>
      <c r="HP180" s="4"/>
      <c r="HQ180" s="4"/>
      <c r="HR180" s="4"/>
      <c r="HS180" s="4"/>
      <c r="HT180" s="4"/>
      <c r="HU180" s="4"/>
      <c r="HV180" s="4"/>
      <c r="HW180" s="4"/>
      <c r="HX180" s="4"/>
      <c r="HY180" s="4"/>
      <c r="HZ180" s="4"/>
      <c r="IA180" s="4"/>
      <c r="IB180" s="4"/>
      <c r="IC180" s="4"/>
      <c r="ID180" s="4"/>
      <c r="IE180" s="4"/>
      <c r="IF180" s="4"/>
      <c r="IG180" s="4"/>
    </row>
    <row r="181" spans="1:241" ht="25.5" customHeight="1">
      <c r="A181" s="168" t="s">
        <v>473</v>
      </c>
      <c r="B181" s="30" t="s">
        <v>36</v>
      </c>
      <c r="C181" s="248">
        <v>92667</v>
      </c>
      <c r="D181" s="194" t="s">
        <v>474</v>
      </c>
      <c r="E181" s="205" t="s">
        <v>196</v>
      </c>
      <c r="F181" s="153">
        <v>0</v>
      </c>
      <c r="G181" s="153">
        <v>0</v>
      </c>
      <c r="H181" s="153">
        <v>0</v>
      </c>
      <c r="I181" s="160">
        <v>0</v>
      </c>
      <c r="J181" s="160">
        <v>0</v>
      </c>
      <c r="K181" s="160">
        <v>0</v>
      </c>
      <c r="L181" s="160">
        <v>0</v>
      </c>
      <c r="M181" s="160">
        <v>1</v>
      </c>
      <c r="N181" s="153">
        <f t="shared" si="16"/>
        <v>1</v>
      </c>
      <c r="O181" s="69">
        <v>0</v>
      </c>
      <c r="P181" s="159">
        <f t="shared" si="17"/>
        <v>0</v>
      </c>
      <c r="Q181" s="83"/>
      <c r="R181" s="263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  <c r="EM181" s="4"/>
      <c r="EN181" s="4"/>
      <c r="EO181" s="4"/>
      <c r="EP181" s="4"/>
      <c r="EQ181" s="4"/>
      <c r="ER181" s="4"/>
      <c r="ES181" s="4"/>
      <c r="ET181" s="4"/>
      <c r="EU181" s="4"/>
      <c r="EV181" s="4"/>
      <c r="EW181" s="4"/>
      <c r="EX181" s="4"/>
      <c r="EY181" s="4"/>
      <c r="EZ181" s="4"/>
      <c r="FA181" s="4"/>
      <c r="FB181" s="4"/>
      <c r="FC181" s="4"/>
      <c r="FD181" s="4"/>
      <c r="FE181" s="4"/>
      <c r="FF181" s="4"/>
      <c r="FG181" s="4"/>
      <c r="FH181" s="4"/>
      <c r="FI181" s="4"/>
      <c r="FJ181" s="4"/>
      <c r="FK181" s="4"/>
      <c r="FL181" s="4"/>
      <c r="FM181" s="4"/>
      <c r="FN181" s="4"/>
      <c r="FO181" s="4"/>
      <c r="FP181" s="4"/>
      <c r="FQ181" s="4"/>
      <c r="FR181" s="4"/>
      <c r="FS181" s="4"/>
      <c r="FT181" s="4"/>
      <c r="FU181" s="4"/>
      <c r="FV181" s="4"/>
      <c r="FW181" s="4"/>
      <c r="FX181" s="4"/>
      <c r="FY181" s="4"/>
      <c r="FZ181" s="4"/>
      <c r="GA181" s="4"/>
      <c r="GB181" s="4"/>
      <c r="GC181" s="4"/>
      <c r="GD181" s="4"/>
      <c r="GE181" s="4"/>
      <c r="GF181" s="4"/>
      <c r="GG181" s="4"/>
      <c r="GH181" s="4"/>
      <c r="GI181" s="4"/>
      <c r="GJ181" s="4"/>
      <c r="GK181" s="4"/>
      <c r="GL181" s="4"/>
      <c r="GM181" s="4"/>
      <c r="GN181" s="4"/>
      <c r="GO181" s="4"/>
      <c r="GP181" s="4"/>
      <c r="GQ181" s="4"/>
      <c r="GR181" s="4"/>
      <c r="GS181" s="4"/>
      <c r="GT181" s="4"/>
      <c r="GU181" s="4"/>
      <c r="GV181" s="4"/>
      <c r="GW181" s="4"/>
      <c r="GX181" s="4"/>
      <c r="GY181" s="4"/>
      <c r="GZ181" s="4"/>
      <c r="HA181" s="4"/>
      <c r="HB181" s="4"/>
      <c r="HC181" s="4"/>
      <c r="HD181" s="4"/>
      <c r="HE181" s="4"/>
      <c r="HF181" s="4"/>
      <c r="HG181" s="4"/>
      <c r="HH181" s="4"/>
      <c r="HI181" s="4"/>
      <c r="HJ181" s="4"/>
      <c r="HK181" s="4"/>
      <c r="HL181" s="4"/>
      <c r="HM181" s="4"/>
      <c r="HN181" s="4"/>
      <c r="HO181" s="4"/>
      <c r="HP181" s="4"/>
      <c r="HQ181" s="4"/>
      <c r="HR181" s="4"/>
      <c r="HS181" s="4"/>
      <c r="HT181" s="4"/>
      <c r="HU181" s="4"/>
      <c r="HV181" s="4"/>
      <c r="HW181" s="4"/>
      <c r="HX181" s="4"/>
      <c r="HY181" s="4"/>
      <c r="HZ181" s="4"/>
      <c r="IA181" s="4"/>
      <c r="IB181" s="4"/>
      <c r="IC181" s="4"/>
      <c r="ID181" s="4"/>
      <c r="IE181" s="4"/>
      <c r="IF181" s="4"/>
      <c r="IG181" s="4"/>
    </row>
    <row r="182" spans="1:241" ht="24.75" customHeight="1">
      <c r="A182" s="168" t="s">
        <v>475</v>
      </c>
      <c r="B182" s="30" t="s">
        <v>36</v>
      </c>
      <c r="C182" s="248">
        <v>92665</v>
      </c>
      <c r="D182" s="194" t="s">
        <v>476</v>
      </c>
      <c r="E182" s="205" t="s">
        <v>196</v>
      </c>
      <c r="F182" s="153">
        <v>0</v>
      </c>
      <c r="G182" s="153">
        <v>0</v>
      </c>
      <c r="H182" s="153">
        <v>0</v>
      </c>
      <c r="I182" s="160">
        <v>0</v>
      </c>
      <c r="J182" s="160">
        <v>0</v>
      </c>
      <c r="K182" s="160">
        <v>0</v>
      </c>
      <c r="L182" s="160">
        <v>0</v>
      </c>
      <c r="M182" s="160">
        <v>1</v>
      </c>
      <c r="N182" s="153">
        <f t="shared" si="16"/>
        <v>1</v>
      </c>
      <c r="O182" s="69">
        <v>0</v>
      </c>
      <c r="P182" s="159">
        <f t="shared" si="17"/>
        <v>0</v>
      </c>
      <c r="Q182" s="83"/>
      <c r="R182" s="263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  <c r="EM182" s="4"/>
      <c r="EN182" s="4"/>
      <c r="EO182" s="4"/>
      <c r="EP182" s="4"/>
      <c r="EQ182" s="4"/>
      <c r="ER182" s="4"/>
      <c r="ES182" s="4"/>
      <c r="ET182" s="4"/>
      <c r="EU182" s="4"/>
      <c r="EV182" s="4"/>
      <c r="EW182" s="4"/>
      <c r="EX182" s="4"/>
      <c r="EY182" s="4"/>
      <c r="EZ182" s="4"/>
      <c r="FA182" s="4"/>
      <c r="FB182" s="4"/>
      <c r="FC182" s="4"/>
      <c r="FD182" s="4"/>
      <c r="FE182" s="4"/>
      <c r="FF182" s="4"/>
      <c r="FG182" s="4"/>
      <c r="FH182" s="4"/>
      <c r="FI182" s="4"/>
      <c r="FJ182" s="4"/>
      <c r="FK182" s="4"/>
      <c r="FL182" s="4"/>
      <c r="FM182" s="4"/>
      <c r="FN182" s="4"/>
      <c r="FO182" s="4"/>
      <c r="FP182" s="4"/>
      <c r="FQ182" s="4"/>
      <c r="FR182" s="4"/>
      <c r="FS182" s="4"/>
      <c r="FT182" s="4"/>
      <c r="FU182" s="4"/>
      <c r="FV182" s="4"/>
      <c r="FW182" s="4"/>
      <c r="FX182" s="4"/>
      <c r="FY182" s="4"/>
      <c r="FZ182" s="4"/>
      <c r="GA182" s="4"/>
      <c r="GB182" s="4"/>
      <c r="GC182" s="4"/>
      <c r="GD182" s="4"/>
      <c r="GE182" s="4"/>
      <c r="GF182" s="4"/>
      <c r="GG182" s="4"/>
      <c r="GH182" s="4"/>
      <c r="GI182" s="4"/>
      <c r="GJ182" s="4"/>
      <c r="GK182" s="4"/>
      <c r="GL182" s="4"/>
      <c r="GM182" s="4"/>
      <c r="GN182" s="4"/>
      <c r="GO182" s="4"/>
      <c r="GP182" s="4"/>
      <c r="GQ182" s="4"/>
      <c r="GR182" s="4"/>
      <c r="GS182" s="4"/>
      <c r="GT182" s="4"/>
      <c r="GU182" s="4"/>
      <c r="GV182" s="4"/>
      <c r="GW182" s="4"/>
      <c r="GX182" s="4"/>
      <c r="GY182" s="4"/>
      <c r="GZ182" s="4"/>
      <c r="HA182" s="4"/>
      <c r="HB182" s="4"/>
      <c r="HC182" s="4"/>
      <c r="HD182" s="4"/>
      <c r="HE182" s="4"/>
      <c r="HF182" s="4"/>
      <c r="HG182" s="4"/>
      <c r="HH182" s="4"/>
      <c r="HI182" s="4"/>
      <c r="HJ182" s="4"/>
      <c r="HK182" s="4"/>
      <c r="HL182" s="4"/>
      <c r="HM182" s="4"/>
      <c r="HN182" s="4"/>
      <c r="HO182" s="4"/>
      <c r="HP182" s="4"/>
      <c r="HQ182" s="4"/>
      <c r="HR182" s="4"/>
      <c r="HS182" s="4"/>
      <c r="HT182" s="4"/>
      <c r="HU182" s="4"/>
      <c r="HV182" s="4"/>
      <c r="HW182" s="4"/>
      <c r="HX182" s="4"/>
      <c r="HY182" s="4"/>
      <c r="HZ182" s="4"/>
      <c r="IA182" s="4"/>
      <c r="IB182" s="4"/>
      <c r="IC182" s="4"/>
      <c r="ID182" s="4"/>
      <c r="IE182" s="4"/>
      <c r="IF182" s="4"/>
      <c r="IG182" s="4"/>
    </row>
    <row r="183" spans="1:241" ht="22.5">
      <c r="A183" s="168" t="s">
        <v>477</v>
      </c>
      <c r="B183" s="30" t="s">
        <v>26</v>
      </c>
      <c r="C183" s="257">
        <v>45</v>
      </c>
      <c r="D183" s="194" t="s">
        <v>478</v>
      </c>
      <c r="E183" s="205" t="s">
        <v>196</v>
      </c>
      <c r="F183" s="153">
        <v>0</v>
      </c>
      <c r="G183" s="153">
        <v>0</v>
      </c>
      <c r="H183" s="153">
        <v>0</v>
      </c>
      <c r="I183" s="160">
        <v>0</v>
      </c>
      <c r="J183" s="160">
        <v>0</v>
      </c>
      <c r="K183" s="160">
        <v>0</v>
      </c>
      <c r="L183" s="160">
        <v>0</v>
      </c>
      <c r="M183" s="160">
        <v>5</v>
      </c>
      <c r="N183" s="153">
        <f t="shared" si="16"/>
        <v>5</v>
      </c>
      <c r="O183" s="152">
        <f>'2-COMPOSIÇÃO_CUSTO_UNITÁRIO'!H408</f>
        <v>0</v>
      </c>
      <c r="P183" s="159">
        <f t="shared" si="17"/>
        <v>0</v>
      </c>
      <c r="Q183" s="83"/>
      <c r="R183" s="263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  <c r="EM183" s="4"/>
      <c r="EN183" s="4"/>
      <c r="EO183" s="4"/>
      <c r="EP183" s="4"/>
      <c r="EQ183" s="4"/>
      <c r="ER183" s="4"/>
      <c r="ES183" s="4"/>
      <c r="ET183" s="4"/>
      <c r="EU183" s="4"/>
      <c r="EV183" s="4"/>
      <c r="EW183" s="4"/>
      <c r="EX183" s="4"/>
      <c r="EY183" s="4"/>
      <c r="EZ183" s="4"/>
      <c r="FA183" s="4"/>
      <c r="FB183" s="4"/>
      <c r="FC183" s="4"/>
      <c r="FD183" s="4"/>
      <c r="FE183" s="4"/>
      <c r="FF183" s="4"/>
      <c r="FG183" s="4"/>
      <c r="FH183" s="4"/>
      <c r="FI183" s="4"/>
      <c r="FJ183" s="4"/>
      <c r="FK183" s="4"/>
      <c r="FL183" s="4"/>
      <c r="FM183" s="4"/>
      <c r="FN183" s="4"/>
      <c r="FO183" s="4"/>
      <c r="FP183" s="4"/>
      <c r="FQ183" s="4"/>
      <c r="FR183" s="4"/>
      <c r="FS183" s="4"/>
      <c r="FT183" s="4"/>
      <c r="FU183" s="4"/>
      <c r="FV183" s="4"/>
      <c r="FW183" s="4"/>
      <c r="FX183" s="4"/>
      <c r="FY183" s="4"/>
      <c r="FZ183" s="4"/>
      <c r="GA183" s="4"/>
      <c r="GB183" s="4"/>
      <c r="GC183" s="4"/>
      <c r="GD183" s="4"/>
      <c r="GE183" s="4"/>
      <c r="GF183" s="4"/>
      <c r="GG183" s="4"/>
      <c r="GH183" s="4"/>
      <c r="GI183" s="4"/>
      <c r="GJ183" s="4"/>
      <c r="GK183" s="4"/>
      <c r="GL183" s="4"/>
      <c r="GM183" s="4"/>
      <c r="GN183" s="4"/>
      <c r="GO183" s="4"/>
      <c r="GP183" s="4"/>
      <c r="GQ183" s="4"/>
      <c r="GR183" s="4"/>
      <c r="GS183" s="4"/>
      <c r="GT183" s="4"/>
      <c r="GU183" s="4"/>
      <c r="GV183" s="4"/>
      <c r="GW183" s="4"/>
      <c r="GX183" s="4"/>
      <c r="GY183" s="4"/>
      <c r="GZ183" s="4"/>
      <c r="HA183" s="4"/>
      <c r="HB183" s="4"/>
      <c r="HC183" s="4"/>
      <c r="HD183" s="4"/>
      <c r="HE183" s="4"/>
      <c r="HF183" s="4"/>
      <c r="HG183" s="4"/>
      <c r="HH183" s="4"/>
      <c r="HI183" s="4"/>
      <c r="HJ183" s="4"/>
      <c r="HK183" s="4"/>
      <c r="HL183" s="4"/>
      <c r="HM183" s="4"/>
      <c r="HN183" s="4"/>
      <c r="HO183" s="4"/>
      <c r="HP183" s="4"/>
      <c r="HQ183" s="4"/>
      <c r="HR183" s="4"/>
      <c r="HS183" s="4"/>
      <c r="HT183" s="4"/>
      <c r="HU183" s="4"/>
      <c r="HV183" s="4"/>
      <c r="HW183" s="4"/>
      <c r="HX183" s="4"/>
      <c r="HY183" s="4"/>
      <c r="HZ183" s="4"/>
      <c r="IA183" s="4"/>
      <c r="IB183" s="4"/>
      <c r="IC183" s="4"/>
      <c r="ID183" s="4"/>
      <c r="IE183" s="4"/>
      <c r="IF183" s="4"/>
      <c r="IG183" s="4"/>
    </row>
    <row r="184" spans="1:241" ht="22.5">
      <c r="A184" s="168" t="s">
        <v>479</v>
      </c>
      <c r="B184" s="30" t="s">
        <v>26</v>
      </c>
      <c r="C184" s="247">
        <v>46</v>
      </c>
      <c r="D184" s="194" t="s">
        <v>480</v>
      </c>
      <c r="E184" s="205" t="s">
        <v>196</v>
      </c>
      <c r="F184" s="153">
        <v>0</v>
      </c>
      <c r="G184" s="153">
        <v>0</v>
      </c>
      <c r="H184" s="153">
        <v>0</v>
      </c>
      <c r="I184" s="160">
        <v>0</v>
      </c>
      <c r="J184" s="160">
        <v>0</v>
      </c>
      <c r="K184" s="160">
        <v>0</v>
      </c>
      <c r="L184" s="160">
        <v>0</v>
      </c>
      <c r="M184" s="160">
        <v>1</v>
      </c>
      <c r="N184" s="153">
        <f t="shared" si="16"/>
        <v>1</v>
      </c>
      <c r="O184" s="152">
        <f>'2-COMPOSIÇÃO_CUSTO_UNITÁRIO'!H418</f>
        <v>0</v>
      </c>
      <c r="P184" s="159">
        <f t="shared" si="17"/>
        <v>0</v>
      </c>
      <c r="Q184" s="83"/>
      <c r="R184" s="263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  <c r="EM184" s="4"/>
      <c r="EN184" s="4"/>
      <c r="EO184" s="4"/>
      <c r="EP184" s="4"/>
      <c r="EQ184" s="4"/>
      <c r="ER184" s="4"/>
      <c r="ES184" s="4"/>
      <c r="ET184" s="4"/>
      <c r="EU184" s="4"/>
      <c r="EV184" s="4"/>
      <c r="EW184" s="4"/>
      <c r="EX184" s="4"/>
      <c r="EY184" s="4"/>
      <c r="EZ184" s="4"/>
      <c r="FA184" s="4"/>
      <c r="FB184" s="4"/>
      <c r="FC184" s="4"/>
      <c r="FD184" s="4"/>
      <c r="FE184" s="4"/>
      <c r="FF184" s="4"/>
      <c r="FG184" s="4"/>
      <c r="FH184" s="4"/>
      <c r="FI184" s="4"/>
      <c r="FJ184" s="4"/>
      <c r="FK184" s="4"/>
      <c r="FL184" s="4"/>
      <c r="FM184" s="4"/>
      <c r="FN184" s="4"/>
      <c r="FO184" s="4"/>
      <c r="FP184" s="4"/>
      <c r="FQ184" s="4"/>
      <c r="FR184" s="4"/>
      <c r="FS184" s="4"/>
      <c r="FT184" s="4"/>
      <c r="FU184" s="4"/>
      <c r="FV184" s="4"/>
      <c r="FW184" s="4"/>
      <c r="FX184" s="4"/>
      <c r="FY184" s="4"/>
      <c r="FZ184" s="4"/>
      <c r="GA184" s="4"/>
      <c r="GB184" s="4"/>
      <c r="GC184" s="4"/>
      <c r="GD184" s="4"/>
      <c r="GE184" s="4"/>
      <c r="GF184" s="4"/>
      <c r="GG184" s="4"/>
      <c r="GH184" s="4"/>
      <c r="GI184" s="4"/>
      <c r="GJ184" s="4"/>
      <c r="GK184" s="4"/>
      <c r="GL184" s="4"/>
      <c r="GM184" s="4"/>
      <c r="GN184" s="4"/>
      <c r="GO184" s="4"/>
      <c r="GP184" s="4"/>
      <c r="GQ184" s="4"/>
      <c r="GR184" s="4"/>
      <c r="GS184" s="4"/>
      <c r="GT184" s="4"/>
      <c r="GU184" s="4"/>
      <c r="GV184" s="4"/>
      <c r="GW184" s="4"/>
      <c r="GX184" s="4"/>
      <c r="GY184" s="4"/>
      <c r="GZ184" s="4"/>
      <c r="HA184" s="4"/>
      <c r="HB184" s="4"/>
      <c r="HC184" s="4"/>
      <c r="HD184" s="4"/>
      <c r="HE184" s="4"/>
      <c r="HF184" s="4"/>
      <c r="HG184" s="4"/>
      <c r="HH184" s="4"/>
      <c r="HI184" s="4"/>
      <c r="HJ184" s="4"/>
      <c r="HK184" s="4"/>
      <c r="HL184" s="4"/>
      <c r="HM184" s="4"/>
      <c r="HN184" s="4"/>
      <c r="HO184" s="4"/>
      <c r="HP184" s="4"/>
      <c r="HQ184" s="4"/>
      <c r="HR184" s="4"/>
      <c r="HS184" s="4"/>
      <c r="HT184" s="4"/>
      <c r="HU184" s="4"/>
      <c r="HV184" s="4"/>
      <c r="HW184" s="4"/>
      <c r="HX184" s="4"/>
      <c r="HY184" s="4"/>
      <c r="HZ184" s="4"/>
      <c r="IA184" s="4"/>
      <c r="IB184" s="4"/>
      <c r="IC184" s="4"/>
      <c r="ID184" s="4"/>
      <c r="IE184" s="4"/>
      <c r="IF184" s="4"/>
      <c r="IG184" s="4"/>
    </row>
    <row r="185" spans="1:241" ht="22.5">
      <c r="A185" s="168" t="s">
        <v>481</v>
      </c>
      <c r="B185" s="30" t="s">
        <v>26</v>
      </c>
      <c r="C185" s="277">
        <v>47</v>
      </c>
      <c r="D185" s="194" t="s">
        <v>482</v>
      </c>
      <c r="E185" s="205" t="s">
        <v>196</v>
      </c>
      <c r="F185" s="153">
        <v>0</v>
      </c>
      <c r="G185" s="153">
        <v>0</v>
      </c>
      <c r="H185" s="153">
        <v>0</v>
      </c>
      <c r="I185" s="160">
        <v>0</v>
      </c>
      <c r="J185" s="160">
        <v>0</v>
      </c>
      <c r="K185" s="160">
        <v>0</v>
      </c>
      <c r="L185" s="160">
        <v>0</v>
      </c>
      <c r="M185" s="160">
        <v>1</v>
      </c>
      <c r="N185" s="153">
        <f t="shared" si="16"/>
        <v>1</v>
      </c>
      <c r="O185" s="152">
        <f>'2-COMPOSIÇÃO_CUSTO_UNITÁRIO'!H429</f>
        <v>0</v>
      </c>
      <c r="P185" s="159">
        <f t="shared" si="17"/>
        <v>0</v>
      </c>
      <c r="Q185" s="83"/>
      <c r="R185" s="263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  <c r="EM185" s="4"/>
      <c r="EN185" s="4"/>
      <c r="EO185" s="4"/>
      <c r="EP185" s="4"/>
      <c r="EQ185" s="4"/>
      <c r="ER185" s="4"/>
      <c r="ES185" s="4"/>
      <c r="ET185" s="4"/>
      <c r="EU185" s="4"/>
      <c r="EV185" s="4"/>
      <c r="EW185" s="4"/>
      <c r="EX185" s="4"/>
      <c r="EY185" s="4"/>
      <c r="EZ185" s="4"/>
      <c r="FA185" s="4"/>
      <c r="FB185" s="4"/>
      <c r="FC185" s="4"/>
      <c r="FD185" s="4"/>
      <c r="FE185" s="4"/>
      <c r="FF185" s="4"/>
      <c r="FG185" s="4"/>
      <c r="FH185" s="4"/>
      <c r="FI185" s="4"/>
      <c r="FJ185" s="4"/>
      <c r="FK185" s="4"/>
      <c r="FL185" s="4"/>
      <c r="FM185" s="4"/>
      <c r="FN185" s="4"/>
      <c r="FO185" s="4"/>
      <c r="FP185" s="4"/>
      <c r="FQ185" s="4"/>
      <c r="FR185" s="4"/>
      <c r="FS185" s="4"/>
      <c r="FT185" s="4"/>
      <c r="FU185" s="4"/>
      <c r="FV185" s="4"/>
      <c r="FW185" s="4"/>
      <c r="FX185" s="4"/>
      <c r="FY185" s="4"/>
      <c r="FZ185" s="4"/>
      <c r="GA185" s="4"/>
      <c r="GB185" s="4"/>
      <c r="GC185" s="4"/>
      <c r="GD185" s="4"/>
      <c r="GE185" s="4"/>
      <c r="GF185" s="4"/>
      <c r="GG185" s="4"/>
      <c r="GH185" s="4"/>
      <c r="GI185" s="4"/>
      <c r="GJ185" s="4"/>
      <c r="GK185" s="4"/>
      <c r="GL185" s="4"/>
      <c r="GM185" s="4"/>
      <c r="GN185" s="4"/>
      <c r="GO185" s="4"/>
      <c r="GP185" s="4"/>
      <c r="GQ185" s="4"/>
      <c r="GR185" s="4"/>
      <c r="GS185" s="4"/>
      <c r="GT185" s="4"/>
      <c r="GU185" s="4"/>
      <c r="GV185" s="4"/>
      <c r="GW185" s="4"/>
      <c r="GX185" s="4"/>
      <c r="GY185" s="4"/>
      <c r="GZ185" s="4"/>
      <c r="HA185" s="4"/>
      <c r="HB185" s="4"/>
      <c r="HC185" s="4"/>
      <c r="HD185" s="4"/>
      <c r="HE185" s="4"/>
      <c r="HF185" s="4"/>
      <c r="HG185" s="4"/>
      <c r="HH185" s="4"/>
      <c r="HI185" s="4"/>
      <c r="HJ185" s="4"/>
      <c r="HK185" s="4"/>
      <c r="HL185" s="4"/>
      <c r="HM185" s="4"/>
      <c r="HN185" s="4"/>
      <c r="HO185" s="4"/>
      <c r="HP185" s="4"/>
      <c r="HQ185" s="4"/>
      <c r="HR185" s="4"/>
      <c r="HS185" s="4"/>
      <c r="HT185" s="4"/>
      <c r="HU185" s="4"/>
      <c r="HV185" s="4"/>
      <c r="HW185" s="4"/>
      <c r="HX185" s="4"/>
      <c r="HY185" s="4"/>
      <c r="HZ185" s="4"/>
      <c r="IA185" s="4"/>
      <c r="IB185" s="4"/>
      <c r="IC185" s="4"/>
      <c r="ID185" s="4"/>
      <c r="IE185" s="4"/>
      <c r="IF185" s="4"/>
      <c r="IG185" s="4"/>
    </row>
    <row r="186" spans="1:241" ht="22.5">
      <c r="A186" s="168" t="s">
        <v>483</v>
      </c>
      <c r="B186" s="63" t="s">
        <v>26</v>
      </c>
      <c r="C186" s="289" t="s">
        <v>484</v>
      </c>
      <c r="D186" s="280" t="s">
        <v>485</v>
      </c>
      <c r="E186" s="205" t="s">
        <v>196</v>
      </c>
      <c r="F186" s="152">
        <v>0</v>
      </c>
      <c r="G186" s="152">
        <v>0</v>
      </c>
      <c r="H186" s="152">
        <v>0</v>
      </c>
      <c r="I186" s="152">
        <v>0</v>
      </c>
      <c r="J186" s="152">
        <v>0</v>
      </c>
      <c r="K186" s="152">
        <v>0</v>
      </c>
      <c r="L186" s="152">
        <v>0</v>
      </c>
      <c r="M186" s="152">
        <v>2</v>
      </c>
      <c r="N186" s="153">
        <f t="shared" si="16"/>
        <v>2</v>
      </c>
      <c r="O186" s="152">
        <f>'2-COMPOSIÇÃO_CUSTO_UNITÁRIO'!H439</f>
        <v>0</v>
      </c>
      <c r="P186" s="159">
        <f t="shared" si="17"/>
        <v>0</v>
      </c>
      <c r="Q186" s="83"/>
      <c r="R186" s="263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  <c r="EM186" s="4"/>
      <c r="EN186" s="4"/>
      <c r="EO186" s="4"/>
      <c r="EP186" s="4"/>
      <c r="EQ186" s="4"/>
      <c r="ER186" s="4"/>
      <c r="ES186" s="4"/>
      <c r="ET186" s="4"/>
      <c r="EU186" s="4"/>
      <c r="EV186" s="4"/>
      <c r="EW186" s="4"/>
      <c r="EX186" s="4"/>
      <c r="EY186" s="4"/>
      <c r="EZ186" s="4"/>
      <c r="FA186" s="4"/>
      <c r="FB186" s="4"/>
      <c r="FC186" s="4"/>
      <c r="FD186" s="4"/>
      <c r="FE186" s="4"/>
      <c r="FF186" s="4"/>
      <c r="FG186" s="4"/>
      <c r="FH186" s="4"/>
      <c r="FI186" s="4"/>
      <c r="FJ186" s="4"/>
      <c r="FK186" s="4"/>
      <c r="FL186" s="4"/>
      <c r="FM186" s="4"/>
      <c r="FN186" s="4"/>
      <c r="FO186" s="4"/>
      <c r="FP186" s="4"/>
      <c r="FQ186" s="4"/>
      <c r="FR186" s="4"/>
      <c r="FS186" s="4"/>
      <c r="FT186" s="4"/>
      <c r="FU186" s="4"/>
      <c r="FV186" s="4"/>
      <c r="FW186" s="4"/>
      <c r="FX186" s="4"/>
      <c r="FY186" s="4"/>
      <c r="FZ186" s="4"/>
      <c r="GA186" s="4"/>
      <c r="GB186" s="4"/>
      <c r="GC186" s="4"/>
      <c r="GD186" s="4"/>
      <c r="GE186" s="4"/>
      <c r="GF186" s="4"/>
      <c r="GG186" s="4"/>
      <c r="GH186" s="4"/>
      <c r="GI186" s="4"/>
      <c r="GJ186" s="4"/>
      <c r="GK186" s="4"/>
      <c r="GL186" s="4"/>
      <c r="GM186" s="4"/>
      <c r="GN186" s="4"/>
      <c r="GO186" s="4"/>
      <c r="GP186" s="4"/>
      <c r="GQ186" s="4"/>
      <c r="GR186" s="4"/>
      <c r="GS186" s="4"/>
      <c r="GT186" s="4"/>
      <c r="GU186" s="4"/>
      <c r="GV186" s="4"/>
      <c r="GW186" s="4"/>
      <c r="GX186" s="4"/>
      <c r="GY186" s="4"/>
      <c r="GZ186" s="4"/>
      <c r="HA186" s="4"/>
      <c r="HB186" s="4"/>
      <c r="HC186" s="4"/>
      <c r="HD186" s="4"/>
      <c r="HE186" s="4"/>
      <c r="HF186" s="4"/>
      <c r="HG186" s="4"/>
      <c r="HH186" s="4"/>
      <c r="HI186" s="4"/>
      <c r="HJ186" s="4"/>
      <c r="HK186" s="4"/>
      <c r="HL186" s="4"/>
      <c r="HM186" s="4"/>
      <c r="HN186" s="4"/>
      <c r="HO186" s="4"/>
      <c r="HP186" s="4"/>
      <c r="HQ186" s="4"/>
      <c r="HR186" s="4"/>
      <c r="HS186" s="4"/>
      <c r="HT186" s="4"/>
      <c r="HU186" s="4"/>
      <c r="HV186" s="4"/>
      <c r="HW186" s="4"/>
      <c r="HX186" s="4"/>
      <c r="HY186" s="4"/>
      <c r="HZ186" s="4"/>
      <c r="IA186" s="4"/>
      <c r="IB186" s="4"/>
      <c r="IC186" s="4"/>
      <c r="ID186" s="4"/>
      <c r="IE186" s="4"/>
      <c r="IF186" s="4"/>
      <c r="IG186" s="4"/>
    </row>
    <row r="187" spans="1:241" ht="22.5">
      <c r="A187" s="168" t="s">
        <v>486</v>
      </c>
      <c r="B187" s="186" t="s">
        <v>36</v>
      </c>
      <c r="C187" s="253">
        <v>102604</v>
      </c>
      <c r="D187" s="195" t="s">
        <v>487</v>
      </c>
      <c r="E187" s="196" t="s">
        <v>328</v>
      </c>
      <c r="F187" s="152">
        <v>0</v>
      </c>
      <c r="G187" s="152">
        <v>0</v>
      </c>
      <c r="H187" s="152">
        <v>0</v>
      </c>
      <c r="I187" s="152">
        <v>0</v>
      </c>
      <c r="J187" s="152">
        <v>0</v>
      </c>
      <c r="K187" s="152">
        <v>0</v>
      </c>
      <c r="L187" s="152">
        <v>0</v>
      </c>
      <c r="M187" s="152">
        <v>1</v>
      </c>
      <c r="N187" s="153">
        <f t="shared" si="16"/>
        <v>1</v>
      </c>
      <c r="O187" s="69">
        <v>0</v>
      </c>
      <c r="P187" s="159">
        <f t="shared" si="17"/>
        <v>0</v>
      </c>
      <c r="Q187" s="83"/>
      <c r="R187" s="263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  <c r="EM187" s="4"/>
      <c r="EN187" s="4"/>
      <c r="EO187" s="4"/>
      <c r="EP187" s="4"/>
      <c r="EQ187" s="4"/>
      <c r="ER187" s="4"/>
      <c r="ES187" s="4"/>
      <c r="ET187" s="4"/>
      <c r="EU187" s="4"/>
      <c r="EV187" s="4"/>
      <c r="EW187" s="4"/>
      <c r="EX187" s="4"/>
      <c r="EY187" s="4"/>
      <c r="EZ187" s="4"/>
      <c r="FA187" s="4"/>
      <c r="FB187" s="4"/>
      <c r="FC187" s="4"/>
      <c r="FD187" s="4"/>
      <c r="FE187" s="4"/>
      <c r="FF187" s="4"/>
      <c r="FG187" s="4"/>
      <c r="FH187" s="4"/>
      <c r="FI187" s="4"/>
      <c r="FJ187" s="4"/>
      <c r="FK187" s="4"/>
      <c r="FL187" s="4"/>
      <c r="FM187" s="4"/>
      <c r="FN187" s="4"/>
      <c r="FO187" s="4"/>
      <c r="FP187" s="4"/>
      <c r="FQ187" s="4"/>
      <c r="FR187" s="4"/>
      <c r="FS187" s="4"/>
      <c r="FT187" s="4"/>
      <c r="FU187" s="4"/>
      <c r="FV187" s="4"/>
      <c r="FW187" s="4"/>
      <c r="FX187" s="4"/>
      <c r="FY187" s="4"/>
      <c r="FZ187" s="4"/>
      <c r="GA187" s="4"/>
      <c r="GB187" s="4"/>
      <c r="GC187" s="4"/>
      <c r="GD187" s="4"/>
      <c r="GE187" s="4"/>
      <c r="GF187" s="4"/>
      <c r="GG187" s="4"/>
      <c r="GH187" s="4"/>
      <c r="GI187" s="4"/>
      <c r="GJ187" s="4"/>
      <c r="GK187" s="4"/>
      <c r="GL187" s="4"/>
      <c r="GM187" s="4"/>
      <c r="GN187" s="4"/>
      <c r="GO187" s="4"/>
      <c r="GP187" s="4"/>
      <c r="GQ187" s="4"/>
      <c r="GR187" s="4"/>
      <c r="GS187" s="4"/>
      <c r="GT187" s="4"/>
      <c r="GU187" s="4"/>
      <c r="GV187" s="4"/>
      <c r="GW187" s="4"/>
      <c r="GX187" s="4"/>
      <c r="GY187" s="4"/>
      <c r="GZ187" s="4"/>
      <c r="HA187" s="4"/>
      <c r="HB187" s="4"/>
      <c r="HC187" s="4"/>
      <c r="HD187" s="4"/>
      <c r="HE187" s="4"/>
      <c r="HF187" s="4"/>
      <c r="HG187" s="4"/>
      <c r="HH187" s="4"/>
      <c r="HI187" s="4"/>
      <c r="HJ187" s="4"/>
      <c r="HK187" s="4"/>
      <c r="HL187" s="4"/>
      <c r="HM187" s="4"/>
      <c r="HN187" s="4"/>
      <c r="HO187" s="4"/>
      <c r="HP187" s="4"/>
      <c r="HQ187" s="4"/>
      <c r="HR187" s="4"/>
      <c r="HS187" s="4"/>
      <c r="HT187" s="4"/>
      <c r="HU187" s="4"/>
      <c r="HV187" s="4"/>
      <c r="HW187" s="4"/>
      <c r="HX187" s="4"/>
      <c r="HY187" s="4"/>
      <c r="HZ187" s="4"/>
      <c r="IA187" s="4"/>
      <c r="IB187" s="4"/>
      <c r="IC187" s="4"/>
      <c r="ID187" s="4"/>
      <c r="IE187" s="4"/>
      <c r="IF187" s="4"/>
      <c r="IG187" s="4"/>
    </row>
    <row r="188" spans="1:241" ht="22.5">
      <c r="A188" s="168" t="s">
        <v>488</v>
      </c>
      <c r="B188" s="63" t="s">
        <v>36</v>
      </c>
      <c r="C188" s="238" t="s">
        <v>229</v>
      </c>
      <c r="D188" s="193" t="s">
        <v>489</v>
      </c>
      <c r="E188" s="207" t="s">
        <v>231</v>
      </c>
      <c r="F188" s="131">
        <v>5</v>
      </c>
      <c r="G188" s="131">
        <v>5</v>
      </c>
      <c r="H188" s="131">
        <v>5</v>
      </c>
      <c r="I188" s="131">
        <v>5</v>
      </c>
      <c r="J188" s="131">
        <v>5</v>
      </c>
      <c r="K188" s="131">
        <v>5</v>
      </c>
      <c r="L188" s="131">
        <v>5</v>
      </c>
      <c r="M188" s="131">
        <v>5</v>
      </c>
      <c r="N188" s="153">
        <f>SUM(F188:M188)</f>
        <v>40</v>
      </c>
      <c r="O188" s="69">
        <v>0</v>
      </c>
      <c r="P188" s="159">
        <f>N188*O188</f>
        <v>0</v>
      </c>
      <c r="Q188" s="83"/>
      <c r="R188" s="269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  <c r="EM188" s="4"/>
      <c r="EN188" s="4"/>
      <c r="EO188" s="4"/>
      <c r="EP188" s="4"/>
      <c r="EQ188" s="4"/>
      <c r="ER188" s="4"/>
      <c r="ES188" s="4"/>
      <c r="ET188" s="4"/>
      <c r="EU188" s="4"/>
      <c r="EV188" s="4"/>
      <c r="EW188" s="4"/>
      <c r="EX188" s="4"/>
      <c r="EY188" s="4"/>
      <c r="EZ188" s="4"/>
      <c r="FA188" s="4"/>
      <c r="FB188" s="4"/>
      <c r="FC188" s="4"/>
      <c r="FD188" s="4"/>
      <c r="FE188" s="4"/>
      <c r="FF188" s="4"/>
      <c r="FG188" s="4"/>
      <c r="FH188" s="4"/>
      <c r="FI188" s="4"/>
      <c r="FJ188" s="4"/>
      <c r="FK188" s="4"/>
      <c r="FL188" s="4"/>
      <c r="FM188" s="4"/>
      <c r="FN188" s="4"/>
      <c r="FO188" s="4"/>
      <c r="FP188" s="4"/>
      <c r="FQ188" s="4"/>
      <c r="FR188" s="4"/>
      <c r="FS188" s="4"/>
      <c r="FT188" s="4"/>
      <c r="FU188" s="4"/>
      <c r="FV188" s="4"/>
      <c r="FW188" s="4"/>
      <c r="FX188" s="4"/>
      <c r="FY188" s="4"/>
      <c r="FZ188" s="4"/>
      <c r="GA188" s="4"/>
      <c r="GB188" s="4"/>
      <c r="GC188" s="4"/>
      <c r="GD188" s="4"/>
      <c r="GE188" s="4"/>
      <c r="GF188" s="4"/>
      <c r="GG188" s="4"/>
      <c r="GH188" s="4"/>
      <c r="GI188" s="4"/>
      <c r="GJ188" s="4"/>
      <c r="GK188" s="4"/>
      <c r="GL188" s="4"/>
      <c r="GM188" s="4"/>
      <c r="GN188" s="4"/>
      <c r="GO188" s="4"/>
      <c r="GP188" s="4"/>
      <c r="GQ188" s="4"/>
      <c r="GR188" s="4"/>
      <c r="GS188" s="4"/>
      <c r="GT188" s="4"/>
      <c r="GU188" s="4"/>
      <c r="GV188" s="4"/>
      <c r="GW188" s="4"/>
      <c r="GX188" s="4"/>
      <c r="GY188" s="4"/>
      <c r="GZ188" s="4"/>
      <c r="HA188" s="4"/>
      <c r="HB188" s="4"/>
      <c r="HC188" s="4"/>
      <c r="HD188" s="4"/>
      <c r="HE188" s="4"/>
      <c r="HF188" s="4"/>
      <c r="HG188" s="4"/>
      <c r="HH188" s="4"/>
      <c r="HI188" s="4"/>
      <c r="HJ188" s="4"/>
      <c r="HK188" s="4"/>
      <c r="HL188" s="4"/>
      <c r="HM188" s="4"/>
      <c r="HN188" s="4"/>
      <c r="HO188" s="4"/>
      <c r="HP188" s="4"/>
      <c r="HQ188" s="4"/>
      <c r="HR188" s="4"/>
      <c r="HS188" s="4"/>
      <c r="HT188" s="4"/>
      <c r="HU188" s="4"/>
      <c r="HV188" s="4"/>
      <c r="HW188" s="4"/>
      <c r="HX188" s="4"/>
      <c r="HY188" s="4"/>
      <c r="HZ188" s="4"/>
      <c r="IA188" s="4"/>
      <c r="IB188" s="4"/>
      <c r="IC188" s="4"/>
      <c r="ID188" s="4"/>
      <c r="IE188" s="4"/>
      <c r="IF188" s="4"/>
      <c r="IG188" s="4"/>
    </row>
    <row r="189" spans="1:241" ht="22.5">
      <c r="A189" s="168" t="s">
        <v>490</v>
      </c>
      <c r="B189" s="23" t="s">
        <v>36</v>
      </c>
      <c r="C189" s="238" t="s">
        <v>233</v>
      </c>
      <c r="D189" s="193" t="s">
        <v>491</v>
      </c>
      <c r="E189" s="207" t="s">
        <v>196</v>
      </c>
      <c r="F189" s="131">
        <v>17</v>
      </c>
      <c r="G189" s="131">
        <v>17</v>
      </c>
      <c r="H189" s="131">
        <v>17</v>
      </c>
      <c r="I189" s="131">
        <v>17</v>
      </c>
      <c r="J189" s="131">
        <v>17</v>
      </c>
      <c r="K189" s="131">
        <v>17</v>
      </c>
      <c r="L189" s="131">
        <v>17</v>
      </c>
      <c r="M189" s="131">
        <v>17</v>
      </c>
      <c r="N189" s="153">
        <f t="shared" ref="N189:N190" si="18">SUM(F189:M189)</f>
        <v>136</v>
      </c>
      <c r="O189" s="69">
        <v>0</v>
      </c>
      <c r="P189" s="159">
        <f t="shared" ref="P189:P190" si="19">N189*O189</f>
        <v>0</v>
      </c>
      <c r="Q189" s="83"/>
      <c r="R189" s="269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  <c r="EM189" s="4"/>
      <c r="EN189" s="4"/>
      <c r="EO189" s="4"/>
      <c r="EP189" s="4"/>
      <c r="EQ189" s="4"/>
      <c r="ER189" s="4"/>
      <c r="ES189" s="4"/>
      <c r="ET189" s="4"/>
      <c r="EU189" s="4"/>
      <c r="EV189" s="4"/>
      <c r="EW189" s="4"/>
      <c r="EX189" s="4"/>
      <c r="EY189" s="4"/>
      <c r="EZ189" s="4"/>
      <c r="FA189" s="4"/>
      <c r="FB189" s="4"/>
      <c r="FC189" s="4"/>
      <c r="FD189" s="4"/>
      <c r="FE189" s="4"/>
      <c r="FF189" s="4"/>
      <c r="FG189" s="4"/>
      <c r="FH189" s="4"/>
      <c r="FI189" s="4"/>
      <c r="FJ189" s="4"/>
      <c r="FK189" s="4"/>
      <c r="FL189" s="4"/>
      <c r="FM189" s="4"/>
      <c r="FN189" s="4"/>
      <c r="FO189" s="4"/>
      <c r="FP189" s="4"/>
      <c r="FQ189" s="4"/>
      <c r="FR189" s="4"/>
      <c r="FS189" s="4"/>
      <c r="FT189" s="4"/>
      <c r="FU189" s="4"/>
      <c r="FV189" s="4"/>
      <c r="FW189" s="4"/>
      <c r="FX189" s="4"/>
      <c r="FY189" s="4"/>
      <c r="FZ189" s="4"/>
      <c r="GA189" s="4"/>
      <c r="GB189" s="4"/>
      <c r="GC189" s="4"/>
      <c r="GD189" s="4"/>
      <c r="GE189" s="4"/>
      <c r="GF189" s="4"/>
      <c r="GG189" s="4"/>
      <c r="GH189" s="4"/>
      <c r="GI189" s="4"/>
      <c r="GJ189" s="4"/>
      <c r="GK189" s="4"/>
      <c r="GL189" s="4"/>
      <c r="GM189" s="4"/>
      <c r="GN189" s="4"/>
      <c r="GO189" s="4"/>
      <c r="GP189" s="4"/>
      <c r="GQ189" s="4"/>
      <c r="GR189" s="4"/>
      <c r="GS189" s="4"/>
      <c r="GT189" s="4"/>
      <c r="GU189" s="4"/>
      <c r="GV189" s="4"/>
      <c r="GW189" s="4"/>
      <c r="GX189" s="4"/>
      <c r="GY189" s="4"/>
      <c r="GZ189" s="4"/>
      <c r="HA189" s="4"/>
      <c r="HB189" s="4"/>
      <c r="HC189" s="4"/>
      <c r="HD189" s="4"/>
      <c r="HE189" s="4"/>
      <c r="HF189" s="4"/>
      <c r="HG189" s="4"/>
      <c r="HH189" s="4"/>
      <c r="HI189" s="4"/>
      <c r="HJ189" s="4"/>
      <c r="HK189" s="4"/>
      <c r="HL189" s="4"/>
      <c r="HM189" s="4"/>
      <c r="HN189" s="4"/>
      <c r="HO189" s="4"/>
      <c r="HP189" s="4"/>
      <c r="HQ189" s="4"/>
      <c r="HR189" s="4"/>
      <c r="HS189" s="4"/>
      <c r="HT189" s="4"/>
      <c r="HU189" s="4"/>
      <c r="HV189" s="4"/>
      <c r="HW189" s="4"/>
      <c r="HX189" s="4"/>
      <c r="HY189" s="4"/>
      <c r="HZ189" s="4"/>
      <c r="IA189" s="4"/>
      <c r="IB189" s="4"/>
      <c r="IC189" s="4"/>
      <c r="ID189" s="4"/>
      <c r="IE189" s="4"/>
      <c r="IF189" s="4"/>
      <c r="IG189" s="4"/>
    </row>
    <row r="190" spans="1:241">
      <c r="A190" s="168" t="s">
        <v>492</v>
      </c>
      <c r="B190" s="63" t="s">
        <v>75</v>
      </c>
      <c r="C190" s="241" t="s">
        <v>76</v>
      </c>
      <c r="D190" s="193" t="s">
        <v>493</v>
      </c>
      <c r="E190" s="207" t="s">
        <v>196</v>
      </c>
      <c r="F190" s="131">
        <v>5</v>
      </c>
      <c r="G190" s="131">
        <v>5</v>
      </c>
      <c r="H190" s="131">
        <v>5</v>
      </c>
      <c r="I190" s="131">
        <v>5</v>
      </c>
      <c r="J190" s="131">
        <v>5</v>
      </c>
      <c r="K190" s="131">
        <v>5</v>
      </c>
      <c r="L190" s="131">
        <v>5</v>
      </c>
      <c r="M190" s="131">
        <v>5</v>
      </c>
      <c r="N190" s="153">
        <f t="shared" si="18"/>
        <v>40</v>
      </c>
      <c r="O190" s="69">
        <v>0</v>
      </c>
      <c r="P190" s="159">
        <f t="shared" si="19"/>
        <v>0</v>
      </c>
      <c r="Q190" s="83"/>
      <c r="R190" s="269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  <c r="EM190" s="4"/>
      <c r="EN190" s="4"/>
      <c r="EO190" s="4"/>
      <c r="EP190" s="4"/>
      <c r="EQ190" s="4"/>
      <c r="ER190" s="4"/>
      <c r="ES190" s="4"/>
      <c r="ET190" s="4"/>
      <c r="EU190" s="4"/>
      <c r="EV190" s="4"/>
      <c r="EW190" s="4"/>
      <c r="EX190" s="4"/>
      <c r="EY190" s="4"/>
      <c r="EZ190" s="4"/>
      <c r="FA190" s="4"/>
      <c r="FB190" s="4"/>
      <c r="FC190" s="4"/>
      <c r="FD190" s="4"/>
      <c r="FE190" s="4"/>
      <c r="FF190" s="4"/>
      <c r="FG190" s="4"/>
      <c r="FH190" s="4"/>
      <c r="FI190" s="4"/>
      <c r="FJ190" s="4"/>
      <c r="FK190" s="4"/>
      <c r="FL190" s="4"/>
      <c r="FM190" s="4"/>
      <c r="FN190" s="4"/>
      <c r="FO190" s="4"/>
      <c r="FP190" s="4"/>
      <c r="FQ190" s="4"/>
      <c r="FR190" s="4"/>
      <c r="FS190" s="4"/>
      <c r="FT190" s="4"/>
      <c r="FU190" s="4"/>
      <c r="FV190" s="4"/>
      <c r="FW190" s="4"/>
      <c r="FX190" s="4"/>
      <c r="FY190" s="4"/>
      <c r="FZ190" s="4"/>
      <c r="GA190" s="4"/>
      <c r="GB190" s="4"/>
      <c r="GC190" s="4"/>
      <c r="GD190" s="4"/>
      <c r="GE190" s="4"/>
      <c r="GF190" s="4"/>
      <c r="GG190" s="4"/>
      <c r="GH190" s="4"/>
      <c r="GI190" s="4"/>
      <c r="GJ190" s="4"/>
      <c r="GK190" s="4"/>
      <c r="GL190" s="4"/>
      <c r="GM190" s="4"/>
      <c r="GN190" s="4"/>
      <c r="GO190" s="4"/>
      <c r="GP190" s="4"/>
      <c r="GQ190" s="4"/>
      <c r="GR190" s="4"/>
      <c r="GS190" s="4"/>
      <c r="GT190" s="4"/>
      <c r="GU190" s="4"/>
      <c r="GV190" s="4"/>
      <c r="GW190" s="4"/>
      <c r="GX190" s="4"/>
      <c r="GY190" s="4"/>
      <c r="GZ190" s="4"/>
      <c r="HA190" s="4"/>
      <c r="HB190" s="4"/>
      <c r="HC190" s="4"/>
      <c r="HD190" s="4"/>
      <c r="HE190" s="4"/>
      <c r="HF190" s="4"/>
      <c r="HG190" s="4"/>
      <c r="HH190" s="4"/>
      <c r="HI190" s="4"/>
      <c r="HJ190" s="4"/>
      <c r="HK190" s="4"/>
      <c r="HL190" s="4"/>
      <c r="HM190" s="4"/>
      <c r="HN190" s="4"/>
      <c r="HO190" s="4"/>
      <c r="HP190" s="4"/>
      <c r="HQ190" s="4"/>
      <c r="HR190" s="4"/>
      <c r="HS190" s="4"/>
      <c r="HT190" s="4"/>
      <c r="HU190" s="4"/>
      <c r="HV190" s="4"/>
      <c r="HW190" s="4"/>
      <c r="HX190" s="4"/>
      <c r="HY190" s="4"/>
      <c r="HZ190" s="4"/>
      <c r="IA190" s="4"/>
      <c r="IB190" s="4"/>
      <c r="IC190" s="4"/>
      <c r="ID190" s="4"/>
      <c r="IE190" s="4"/>
      <c r="IF190" s="4"/>
      <c r="IG190" s="4"/>
    </row>
    <row r="191" spans="1:241" ht="45">
      <c r="A191" s="168" t="s">
        <v>494</v>
      </c>
      <c r="B191" s="186" t="s">
        <v>36</v>
      </c>
      <c r="C191" s="253">
        <v>100758</v>
      </c>
      <c r="D191" s="195" t="s">
        <v>239</v>
      </c>
      <c r="E191" s="196" t="s">
        <v>336</v>
      </c>
      <c r="F191" s="160">
        <v>0.35</v>
      </c>
      <c r="G191" s="160">
        <v>0.35</v>
      </c>
      <c r="H191" s="160">
        <v>0.35</v>
      </c>
      <c r="I191" s="160">
        <v>0.35</v>
      </c>
      <c r="J191" s="160">
        <v>0.35</v>
      </c>
      <c r="K191" s="160">
        <v>0.35</v>
      </c>
      <c r="L191" s="160">
        <v>0.35</v>
      </c>
      <c r="M191" s="160">
        <v>7</v>
      </c>
      <c r="N191" s="153">
        <f>SUM(F191:M191)</f>
        <v>9.4499999999999993</v>
      </c>
      <c r="O191" s="69">
        <v>0</v>
      </c>
      <c r="P191" s="159">
        <f>N191*O191</f>
        <v>0</v>
      </c>
      <c r="Q191" s="84"/>
      <c r="R191" s="496"/>
    </row>
    <row r="192" spans="1:241" ht="32.25" customHeight="1">
      <c r="A192" s="168" t="s">
        <v>495</v>
      </c>
      <c r="B192" s="186" t="s">
        <v>36</v>
      </c>
      <c r="C192" s="253">
        <v>98397</v>
      </c>
      <c r="D192" s="195" t="s">
        <v>241</v>
      </c>
      <c r="E192" s="196" t="s">
        <v>336</v>
      </c>
      <c r="F192" s="160">
        <v>0.35</v>
      </c>
      <c r="G192" s="160">
        <v>0.35</v>
      </c>
      <c r="H192" s="160">
        <v>0.35</v>
      </c>
      <c r="I192" s="160">
        <v>0.35</v>
      </c>
      <c r="J192" s="160">
        <v>0.35</v>
      </c>
      <c r="K192" s="160">
        <v>0.35</v>
      </c>
      <c r="L192" s="160">
        <v>0.35</v>
      </c>
      <c r="M192" s="160">
        <v>7</v>
      </c>
      <c r="N192" s="153">
        <f>SUM(F192:M192)</f>
        <v>9.4499999999999993</v>
      </c>
      <c r="O192" s="69">
        <v>0</v>
      </c>
      <c r="P192" s="159">
        <f>N192*O192</f>
        <v>0</v>
      </c>
      <c r="R192" s="496"/>
    </row>
    <row r="193" spans="1:18">
      <c r="A193" s="170" t="s">
        <v>496</v>
      </c>
      <c r="B193" s="181"/>
      <c r="C193" s="235"/>
      <c r="D193" s="65" t="s">
        <v>497</v>
      </c>
      <c r="E193" s="211"/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>
        <f>SUM(P194:P211)</f>
        <v>0</v>
      </c>
      <c r="R193" s="262">
        <f>P193*O246/100+P193</f>
        <v>0</v>
      </c>
    </row>
    <row r="194" spans="1:18" ht="33.75">
      <c r="A194" s="17" t="s">
        <v>498</v>
      </c>
      <c r="B194" s="191" t="s">
        <v>36</v>
      </c>
      <c r="C194" s="260">
        <v>96973</v>
      </c>
      <c r="D194" s="195" t="s">
        <v>499</v>
      </c>
      <c r="E194" s="208" t="s">
        <v>69</v>
      </c>
      <c r="F194" s="162">
        <v>613</v>
      </c>
      <c r="G194" s="162">
        <v>0</v>
      </c>
      <c r="H194" s="162">
        <v>0</v>
      </c>
      <c r="I194" s="162">
        <v>0</v>
      </c>
      <c r="J194" s="162">
        <v>0</v>
      </c>
      <c r="K194" s="162">
        <v>0</v>
      </c>
      <c r="L194" s="162">
        <v>0</v>
      </c>
      <c r="M194" s="160">
        <v>0</v>
      </c>
      <c r="N194" s="138">
        <f t="shared" ref="N194:N211" si="20">SUM(F194:M194)</f>
        <v>613</v>
      </c>
      <c r="O194" s="69">
        <v>0</v>
      </c>
      <c r="P194" s="132">
        <f>N194*O194</f>
        <v>0</v>
      </c>
      <c r="R194" s="496"/>
    </row>
    <row r="195" spans="1:18" ht="22.5">
      <c r="A195" s="17" t="s">
        <v>500</v>
      </c>
      <c r="B195" s="191" t="s">
        <v>36</v>
      </c>
      <c r="C195" s="260">
        <v>96977</v>
      </c>
      <c r="D195" s="195" t="s">
        <v>501</v>
      </c>
      <c r="E195" s="208" t="s">
        <v>69</v>
      </c>
      <c r="F195" s="162">
        <v>160</v>
      </c>
      <c r="G195" s="162">
        <v>0</v>
      </c>
      <c r="H195" s="162">
        <v>0</v>
      </c>
      <c r="I195" s="162">
        <v>0</v>
      </c>
      <c r="J195" s="162">
        <v>0</v>
      </c>
      <c r="K195" s="162">
        <v>0</v>
      </c>
      <c r="L195" s="162">
        <v>0</v>
      </c>
      <c r="M195" s="160">
        <v>0</v>
      </c>
      <c r="N195" s="138">
        <f t="shared" si="20"/>
        <v>160</v>
      </c>
      <c r="O195" s="69">
        <v>0</v>
      </c>
      <c r="P195" s="132">
        <f t="shared" ref="P195:P211" si="21">N195*O195</f>
        <v>0</v>
      </c>
      <c r="R195" s="496"/>
    </row>
    <row r="196" spans="1:18" ht="22.5">
      <c r="A196" s="17" t="s">
        <v>502</v>
      </c>
      <c r="B196" s="191" t="s">
        <v>36</v>
      </c>
      <c r="C196" s="260">
        <v>11950</v>
      </c>
      <c r="D196" s="195" t="s">
        <v>503</v>
      </c>
      <c r="E196" s="208" t="s">
        <v>217</v>
      </c>
      <c r="F196" s="162">
        <v>80</v>
      </c>
      <c r="G196" s="162">
        <v>0</v>
      </c>
      <c r="H196" s="162">
        <v>0</v>
      </c>
      <c r="I196" s="162">
        <v>0</v>
      </c>
      <c r="J196" s="162">
        <v>0</v>
      </c>
      <c r="K196" s="162">
        <v>0</v>
      </c>
      <c r="L196" s="162">
        <v>0</v>
      </c>
      <c r="M196" s="160">
        <v>0</v>
      </c>
      <c r="N196" s="138">
        <f t="shared" si="20"/>
        <v>80</v>
      </c>
      <c r="O196" s="69">
        <v>0</v>
      </c>
      <c r="P196" s="132">
        <f t="shared" si="21"/>
        <v>0</v>
      </c>
      <c r="R196" s="496"/>
    </row>
    <row r="197" spans="1:18" ht="22.5">
      <c r="A197" s="17" t="s">
        <v>504</v>
      </c>
      <c r="B197" s="191" t="s">
        <v>36</v>
      </c>
      <c r="C197" s="260">
        <v>11057</v>
      </c>
      <c r="D197" s="195" t="s">
        <v>505</v>
      </c>
      <c r="E197" s="208" t="s">
        <v>217</v>
      </c>
      <c r="F197" s="162">
        <v>15</v>
      </c>
      <c r="G197" s="162">
        <v>0</v>
      </c>
      <c r="H197" s="162">
        <v>0</v>
      </c>
      <c r="I197" s="162">
        <v>0</v>
      </c>
      <c r="J197" s="162">
        <v>0</v>
      </c>
      <c r="K197" s="162">
        <v>0</v>
      </c>
      <c r="L197" s="162">
        <v>0</v>
      </c>
      <c r="M197" s="160">
        <v>0</v>
      </c>
      <c r="N197" s="138">
        <f t="shared" si="20"/>
        <v>15</v>
      </c>
      <c r="O197" s="69">
        <v>0</v>
      </c>
      <c r="P197" s="132">
        <f t="shared" si="21"/>
        <v>0</v>
      </c>
      <c r="R197" s="496"/>
    </row>
    <row r="198" spans="1:18" ht="22.5">
      <c r="A198" s="17" t="s">
        <v>506</v>
      </c>
      <c r="B198" s="191" t="s">
        <v>26</v>
      </c>
      <c r="C198" s="281">
        <v>50</v>
      </c>
      <c r="D198" s="195" t="s">
        <v>507</v>
      </c>
      <c r="E198" s="208" t="s">
        <v>69</v>
      </c>
      <c r="F198" s="162">
        <v>33</v>
      </c>
      <c r="G198" s="162">
        <v>0</v>
      </c>
      <c r="H198" s="162">
        <v>0</v>
      </c>
      <c r="I198" s="162">
        <v>0</v>
      </c>
      <c r="J198" s="162">
        <v>0</v>
      </c>
      <c r="K198" s="162">
        <v>0</v>
      </c>
      <c r="L198" s="162">
        <v>0</v>
      </c>
      <c r="M198" s="160">
        <v>0</v>
      </c>
      <c r="N198" s="138">
        <f t="shared" si="20"/>
        <v>33</v>
      </c>
      <c r="O198" s="32">
        <f>'2-COMPOSIÇÃO_CUSTO_UNITÁRIO'!H447</f>
        <v>0</v>
      </c>
      <c r="P198" s="132">
        <f t="shared" si="21"/>
        <v>0</v>
      </c>
      <c r="R198" s="496"/>
    </row>
    <row r="199" spans="1:18" ht="22.5">
      <c r="A199" s="17" t="s">
        <v>508</v>
      </c>
      <c r="B199" s="191" t="s">
        <v>26</v>
      </c>
      <c r="C199" s="281">
        <v>51</v>
      </c>
      <c r="D199" s="195" t="s">
        <v>509</v>
      </c>
      <c r="E199" s="208" t="s">
        <v>217</v>
      </c>
      <c r="F199" s="162">
        <v>15</v>
      </c>
      <c r="G199" s="162">
        <v>0</v>
      </c>
      <c r="H199" s="162">
        <v>0</v>
      </c>
      <c r="I199" s="162">
        <v>0</v>
      </c>
      <c r="J199" s="162">
        <v>0</v>
      </c>
      <c r="K199" s="162">
        <v>0</v>
      </c>
      <c r="L199" s="162">
        <v>0</v>
      </c>
      <c r="M199" s="160">
        <v>0</v>
      </c>
      <c r="N199" s="138">
        <f t="shared" si="20"/>
        <v>15</v>
      </c>
      <c r="O199" s="32">
        <f>'2-COMPOSIÇÃO_CUSTO_UNITÁRIO'!H454</f>
        <v>0</v>
      </c>
      <c r="P199" s="132">
        <f t="shared" si="21"/>
        <v>0</v>
      </c>
      <c r="R199" s="496"/>
    </row>
    <row r="200" spans="1:18" ht="22.5">
      <c r="A200" s="17" t="s">
        <v>510</v>
      </c>
      <c r="B200" s="191" t="s">
        <v>107</v>
      </c>
      <c r="C200" s="260">
        <v>98463</v>
      </c>
      <c r="D200" s="195" t="s">
        <v>511</v>
      </c>
      <c r="E200" s="208" t="s">
        <v>162</v>
      </c>
      <c r="F200" s="162">
        <v>60</v>
      </c>
      <c r="G200" s="162">
        <v>0</v>
      </c>
      <c r="H200" s="162">
        <v>0</v>
      </c>
      <c r="I200" s="162">
        <v>0</v>
      </c>
      <c r="J200" s="162">
        <v>0</v>
      </c>
      <c r="K200" s="162">
        <v>0</v>
      </c>
      <c r="L200" s="162">
        <v>0</v>
      </c>
      <c r="M200" s="160">
        <v>0</v>
      </c>
      <c r="N200" s="138">
        <f t="shared" si="20"/>
        <v>60</v>
      </c>
      <c r="O200" s="69">
        <v>0</v>
      </c>
      <c r="P200" s="132">
        <f t="shared" si="21"/>
        <v>0</v>
      </c>
      <c r="R200" s="496"/>
    </row>
    <row r="201" spans="1:18" ht="30" customHeight="1">
      <c r="A201" s="17" t="s">
        <v>512</v>
      </c>
      <c r="B201" s="191" t="s">
        <v>107</v>
      </c>
      <c r="C201" s="260">
        <v>96989</v>
      </c>
      <c r="D201" s="195" t="s">
        <v>513</v>
      </c>
      <c r="E201" s="208" t="s">
        <v>162</v>
      </c>
      <c r="F201" s="162">
        <v>0</v>
      </c>
      <c r="G201" s="162">
        <v>0</v>
      </c>
      <c r="H201" s="162">
        <v>0</v>
      </c>
      <c r="I201" s="162">
        <v>0</v>
      </c>
      <c r="J201" s="162">
        <v>0</v>
      </c>
      <c r="K201" s="162">
        <v>0</v>
      </c>
      <c r="L201" s="162">
        <v>0</v>
      </c>
      <c r="M201" s="160">
        <v>1</v>
      </c>
      <c r="N201" s="138">
        <f t="shared" si="20"/>
        <v>1</v>
      </c>
      <c r="O201" s="69">
        <v>0</v>
      </c>
      <c r="P201" s="132">
        <f t="shared" si="21"/>
        <v>0</v>
      </c>
      <c r="R201" s="496"/>
    </row>
    <row r="202" spans="1:18" ht="22.5">
      <c r="A202" s="17" t="s">
        <v>514</v>
      </c>
      <c r="B202" s="191" t="s">
        <v>107</v>
      </c>
      <c r="C202" s="260">
        <v>96988</v>
      </c>
      <c r="D202" s="195" t="s">
        <v>515</v>
      </c>
      <c r="E202" s="208" t="s">
        <v>162</v>
      </c>
      <c r="F202" s="162">
        <v>11</v>
      </c>
      <c r="G202" s="162">
        <v>0</v>
      </c>
      <c r="H202" s="162">
        <v>0</v>
      </c>
      <c r="I202" s="162">
        <v>0</v>
      </c>
      <c r="J202" s="162">
        <v>0</v>
      </c>
      <c r="K202" s="162">
        <v>0</v>
      </c>
      <c r="L202" s="162">
        <v>0</v>
      </c>
      <c r="M202" s="162">
        <v>0</v>
      </c>
      <c r="N202" s="138">
        <f t="shared" si="20"/>
        <v>11</v>
      </c>
      <c r="O202" s="69">
        <v>0</v>
      </c>
      <c r="P202" s="132">
        <f t="shared" si="21"/>
        <v>0</v>
      </c>
      <c r="R202" s="496"/>
    </row>
    <row r="203" spans="1:18" ht="22.5">
      <c r="A203" s="17" t="s">
        <v>516</v>
      </c>
      <c r="B203" s="191" t="s">
        <v>107</v>
      </c>
      <c r="C203" s="260">
        <v>96987</v>
      </c>
      <c r="D203" s="195" t="s">
        <v>517</v>
      </c>
      <c r="E203" s="208" t="s">
        <v>162</v>
      </c>
      <c r="F203" s="162">
        <v>11</v>
      </c>
      <c r="G203" s="162">
        <v>0</v>
      </c>
      <c r="H203" s="162">
        <v>0</v>
      </c>
      <c r="I203" s="162">
        <v>0</v>
      </c>
      <c r="J203" s="162">
        <v>0</v>
      </c>
      <c r="K203" s="162">
        <v>0</v>
      </c>
      <c r="L203" s="162">
        <v>0</v>
      </c>
      <c r="M203" s="162">
        <v>0</v>
      </c>
      <c r="N203" s="138">
        <f t="shared" si="20"/>
        <v>11</v>
      </c>
      <c r="O203" s="69">
        <v>0</v>
      </c>
      <c r="P203" s="132">
        <f t="shared" si="21"/>
        <v>0</v>
      </c>
      <c r="R203" s="496"/>
    </row>
    <row r="204" spans="1:18" ht="22.5">
      <c r="A204" s="17" t="s">
        <v>518</v>
      </c>
      <c r="B204" s="191" t="s">
        <v>107</v>
      </c>
      <c r="C204" s="260">
        <v>96986</v>
      </c>
      <c r="D204" s="195" t="s">
        <v>519</v>
      </c>
      <c r="E204" s="208" t="s">
        <v>29</v>
      </c>
      <c r="F204" s="162">
        <v>11</v>
      </c>
      <c r="G204" s="162">
        <v>0</v>
      </c>
      <c r="H204" s="162">
        <v>0</v>
      </c>
      <c r="I204" s="162">
        <v>0</v>
      </c>
      <c r="J204" s="162">
        <v>0</v>
      </c>
      <c r="K204" s="162">
        <v>0</v>
      </c>
      <c r="L204" s="162">
        <v>0</v>
      </c>
      <c r="M204" s="162">
        <v>0</v>
      </c>
      <c r="N204" s="138">
        <f t="shared" si="20"/>
        <v>11</v>
      </c>
      <c r="O204" s="69">
        <v>0</v>
      </c>
      <c r="P204" s="132">
        <f t="shared" si="21"/>
        <v>0</v>
      </c>
      <c r="R204" s="496"/>
    </row>
    <row r="205" spans="1:18" ht="38.25" customHeight="1">
      <c r="A205" s="17" t="s">
        <v>520</v>
      </c>
      <c r="B205" s="191" t="s">
        <v>36</v>
      </c>
      <c r="C205" s="260">
        <v>96989</v>
      </c>
      <c r="D205" s="195" t="s">
        <v>521</v>
      </c>
      <c r="E205" s="208" t="s">
        <v>217</v>
      </c>
      <c r="F205" s="162">
        <v>0</v>
      </c>
      <c r="G205" s="162">
        <v>0</v>
      </c>
      <c r="H205" s="162">
        <v>0</v>
      </c>
      <c r="I205" s="162">
        <v>0</v>
      </c>
      <c r="J205" s="162">
        <v>0</v>
      </c>
      <c r="K205" s="162">
        <v>0</v>
      </c>
      <c r="L205" s="162">
        <v>0</v>
      </c>
      <c r="M205" s="162">
        <v>1</v>
      </c>
      <c r="N205" s="138">
        <f t="shared" si="20"/>
        <v>1</v>
      </c>
      <c r="O205" s="69">
        <v>0</v>
      </c>
      <c r="P205" s="132">
        <f t="shared" si="21"/>
        <v>0</v>
      </c>
      <c r="R205" s="496"/>
    </row>
    <row r="206" spans="1:18" ht="22.5">
      <c r="A206" s="17" t="s">
        <v>522</v>
      </c>
      <c r="B206" s="191" t="s">
        <v>26</v>
      </c>
      <c r="C206" s="260">
        <v>56</v>
      </c>
      <c r="D206" s="195" t="s">
        <v>523</v>
      </c>
      <c r="E206" s="208" t="s">
        <v>217</v>
      </c>
      <c r="F206" s="162">
        <v>40</v>
      </c>
      <c r="G206" s="162">
        <v>0</v>
      </c>
      <c r="H206" s="162">
        <v>0</v>
      </c>
      <c r="I206" s="162">
        <v>0</v>
      </c>
      <c r="J206" s="162">
        <v>0</v>
      </c>
      <c r="K206" s="162">
        <v>0</v>
      </c>
      <c r="L206" s="162">
        <v>0</v>
      </c>
      <c r="M206" s="162">
        <v>0</v>
      </c>
      <c r="N206" s="138">
        <f t="shared" si="20"/>
        <v>40</v>
      </c>
      <c r="O206" s="32">
        <f>'2-COMPOSIÇÃO_CUSTO_UNITÁRIO'!H494</f>
        <v>0</v>
      </c>
      <c r="P206" s="132">
        <f t="shared" si="21"/>
        <v>0</v>
      </c>
      <c r="R206" s="496"/>
    </row>
    <row r="207" spans="1:18">
      <c r="A207" s="17" t="s">
        <v>524</v>
      </c>
      <c r="B207" s="191" t="s">
        <v>36</v>
      </c>
      <c r="C207" s="260">
        <v>90445</v>
      </c>
      <c r="D207" s="195" t="s">
        <v>525</v>
      </c>
      <c r="E207" s="208" t="s">
        <v>69</v>
      </c>
      <c r="F207" s="162">
        <v>120</v>
      </c>
      <c r="G207" s="162">
        <v>0</v>
      </c>
      <c r="H207" s="162">
        <v>0</v>
      </c>
      <c r="I207" s="162">
        <v>0</v>
      </c>
      <c r="J207" s="162">
        <v>0</v>
      </c>
      <c r="K207" s="162">
        <v>0</v>
      </c>
      <c r="L207" s="162">
        <v>0</v>
      </c>
      <c r="M207" s="162">
        <v>0</v>
      </c>
      <c r="N207" s="138">
        <f t="shared" si="20"/>
        <v>120</v>
      </c>
      <c r="O207" s="69">
        <v>0</v>
      </c>
      <c r="P207" s="132">
        <f t="shared" si="21"/>
        <v>0</v>
      </c>
      <c r="R207" s="496"/>
    </row>
    <row r="208" spans="1:18" ht="22.5">
      <c r="A208" s="17" t="s">
        <v>526</v>
      </c>
      <c r="B208" s="191" t="s">
        <v>36</v>
      </c>
      <c r="C208" s="260">
        <v>104162</v>
      </c>
      <c r="D208" s="195" t="s">
        <v>527</v>
      </c>
      <c r="E208" s="208" t="s">
        <v>55</v>
      </c>
      <c r="F208" s="162">
        <v>15</v>
      </c>
      <c r="G208" s="162">
        <v>0</v>
      </c>
      <c r="H208" s="162">
        <v>0</v>
      </c>
      <c r="I208" s="162">
        <v>0</v>
      </c>
      <c r="J208" s="162">
        <v>0</v>
      </c>
      <c r="K208" s="162">
        <v>0</v>
      </c>
      <c r="L208" s="162">
        <v>0</v>
      </c>
      <c r="M208" s="162">
        <v>0</v>
      </c>
      <c r="N208" s="138">
        <f t="shared" si="20"/>
        <v>15</v>
      </c>
      <c r="O208" s="69">
        <v>0</v>
      </c>
      <c r="P208" s="132">
        <f t="shared" si="21"/>
        <v>0</v>
      </c>
      <c r="R208" s="496"/>
    </row>
    <row r="209" spans="1:18" ht="47.25" customHeight="1">
      <c r="A209" s="17" t="s">
        <v>528</v>
      </c>
      <c r="B209" s="191" t="s">
        <v>36</v>
      </c>
      <c r="C209" s="260">
        <v>101749</v>
      </c>
      <c r="D209" s="195" t="s">
        <v>529</v>
      </c>
      <c r="E209" s="208" t="s">
        <v>55</v>
      </c>
      <c r="F209" s="162">
        <v>8</v>
      </c>
      <c r="G209" s="162">
        <v>0</v>
      </c>
      <c r="H209" s="162">
        <v>0</v>
      </c>
      <c r="I209" s="162">
        <v>0</v>
      </c>
      <c r="J209" s="162">
        <v>0</v>
      </c>
      <c r="K209" s="162">
        <v>0</v>
      </c>
      <c r="L209" s="162">
        <v>0</v>
      </c>
      <c r="M209" s="162">
        <v>0</v>
      </c>
      <c r="N209" s="138">
        <f t="shared" si="20"/>
        <v>8</v>
      </c>
      <c r="O209" s="69">
        <v>0</v>
      </c>
      <c r="P209" s="132">
        <f t="shared" si="21"/>
        <v>0</v>
      </c>
      <c r="R209" s="496"/>
    </row>
    <row r="210" spans="1:18" ht="52.5" customHeight="1">
      <c r="A210" s="17" t="s">
        <v>530</v>
      </c>
      <c r="B210" s="191" t="s">
        <v>531</v>
      </c>
      <c r="C210" s="260">
        <v>57</v>
      </c>
      <c r="D210" s="195" t="s">
        <v>532</v>
      </c>
      <c r="E210" s="208" t="s">
        <v>102</v>
      </c>
      <c r="F210" s="162">
        <v>8</v>
      </c>
      <c r="G210" s="162">
        <v>0</v>
      </c>
      <c r="H210" s="162">
        <v>0</v>
      </c>
      <c r="I210" s="162">
        <v>0</v>
      </c>
      <c r="J210" s="162">
        <v>0</v>
      </c>
      <c r="K210" s="162">
        <v>0</v>
      </c>
      <c r="L210" s="162">
        <v>0</v>
      </c>
      <c r="M210" s="162">
        <v>0</v>
      </c>
      <c r="N210" s="138">
        <f t="shared" si="20"/>
        <v>8</v>
      </c>
      <c r="O210" s="32">
        <f>'2-COMPOSIÇÃO_CUSTO_UNITÁRIO'!H503</f>
        <v>0</v>
      </c>
      <c r="P210" s="132">
        <f t="shared" si="21"/>
        <v>0</v>
      </c>
      <c r="R210" s="496"/>
    </row>
    <row r="211" spans="1:18" ht="22.5">
      <c r="A211" s="17" t="s">
        <v>533</v>
      </c>
      <c r="B211" s="191" t="s">
        <v>26</v>
      </c>
      <c r="C211" s="260">
        <v>58</v>
      </c>
      <c r="D211" s="195" t="s">
        <v>534</v>
      </c>
      <c r="E211" s="208" t="s">
        <v>328</v>
      </c>
      <c r="F211" s="160">
        <v>30</v>
      </c>
      <c r="G211" s="162">
        <v>0</v>
      </c>
      <c r="H211" s="162">
        <v>0</v>
      </c>
      <c r="I211" s="162">
        <v>0</v>
      </c>
      <c r="J211" s="162">
        <v>0</v>
      </c>
      <c r="K211" s="162">
        <v>0</v>
      </c>
      <c r="L211" s="162">
        <v>0</v>
      </c>
      <c r="M211" s="162">
        <v>0</v>
      </c>
      <c r="N211" s="138">
        <f t="shared" si="20"/>
        <v>30</v>
      </c>
      <c r="O211" s="32">
        <f>'2-COMPOSIÇÃO_CUSTO_UNITÁRIO'!H512</f>
        <v>0</v>
      </c>
      <c r="P211" s="132">
        <f t="shared" si="21"/>
        <v>0</v>
      </c>
      <c r="R211" s="496"/>
    </row>
    <row r="212" spans="1:18" ht="39.75" customHeight="1">
      <c r="A212" s="170" t="s">
        <v>535</v>
      </c>
      <c r="B212" s="181"/>
      <c r="C212" s="235"/>
      <c r="D212" s="287" t="s">
        <v>536</v>
      </c>
      <c r="E212" s="211"/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>
        <f>SUM(P213:P230)</f>
        <v>0</v>
      </c>
      <c r="R212" s="262">
        <f>P212*O246/100+P212</f>
        <v>0</v>
      </c>
    </row>
    <row r="213" spans="1:18" ht="33.75" customHeight="1">
      <c r="A213" s="168" t="s">
        <v>537</v>
      </c>
      <c r="B213" s="186" t="s">
        <v>538</v>
      </c>
      <c r="C213" s="253">
        <v>59</v>
      </c>
      <c r="D213" s="285" t="s">
        <v>539</v>
      </c>
      <c r="E213" s="196" t="s">
        <v>540</v>
      </c>
      <c r="F213" s="160">
        <v>40</v>
      </c>
      <c r="G213" s="160">
        <v>40</v>
      </c>
      <c r="H213" s="160">
        <v>40</v>
      </c>
      <c r="I213" s="160">
        <v>40</v>
      </c>
      <c r="J213" s="160">
        <v>40</v>
      </c>
      <c r="K213" s="160">
        <v>40</v>
      </c>
      <c r="L213" s="160">
        <v>40</v>
      </c>
      <c r="M213" s="160">
        <v>40</v>
      </c>
      <c r="N213" s="153">
        <f>SUM(F213:M213)</f>
        <v>320</v>
      </c>
      <c r="O213" s="69">
        <v>0</v>
      </c>
      <c r="P213" s="159">
        <f>N213*O213</f>
        <v>0</v>
      </c>
      <c r="R213" s="496"/>
    </row>
    <row r="214" spans="1:18" ht="36" customHeight="1">
      <c r="A214" s="168" t="s">
        <v>541</v>
      </c>
      <c r="B214" s="186" t="s">
        <v>538</v>
      </c>
      <c r="C214" s="253">
        <v>59</v>
      </c>
      <c r="D214" s="285" t="s">
        <v>542</v>
      </c>
      <c r="E214" s="196" t="s">
        <v>540</v>
      </c>
      <c r="F214" s="160">
        <v>12</v>
      </c>
      <c r="G214" s="160">
        <v>12</v>
      </c>
      <c r="H214" s="160">
        <v>12</v>
      </c>
      <c r="I214" s="160">
        <v>12</v>
      </c>
      <c r="J214" s="160">
        <v>12</v>
      </c>
      <c r="K214" s="160">
        <v>12</v>
      </c>
      <c r="L214" s="160">
        <v>12</v>
      </c>
      <c r="M214" s="160">
        <v>12</v>
      </c>
      <c r="N214" s="153">
        <f t="shared" ref="N214:N230" si="22">SUM(F214:M214)</f>
        <v>96</v>
      </c>
      <c r="O214" s="69">
        <v>0</v>
      </c>
      <c r="P214" s="159">
        <f t="shared" ref="P214:P230" si="23">N214*O214</f>
        <v>0</v>
      </c>
      <c r="R214" s="496"/>
    </row>
    <row r="215" spans="1:18" ht="35.25" customHeight="1">
      <c r="A215" s="168" t="s">
        <v>543</v>
      </c>
      <c r="B215" s="186" t="s">
        <v>538</v>
      </c>
      <c r="C215" s="253">
        <v>59</v>
      </c>
      <c r="D215" s="285" t="s">
        <v>544</v>
      </c>
      <c r="E215" s="196" t="s">
        <v>540</v>
      </c>
      <c r="F215" s="160">
        <v>24</v>
      </c>
      <c r="G215" s="160">
        <v>24</v>
      </c>
      <c r="H215" s="160">
        <v>24</v>
      </c>
      <c r="I215" s="160">
        <v>24</v>
      </c>
      <c r="J215" s="160">
        <v>24</v>
      </c>
      <c r="K215" s="160">
        <v>24</v>
      </c>
      <c r="L215" s="160">
        <v>24</v>
      </c>
      <c r="M215" s="160">
        <v>24</v>
      </c>
      <c r="N215" s="153">
        <f t="shared" si="22"/>
        <v>192</v>
      </c>
      <c r="O215" s="69">
        <v>0</v>
      </c>
      <c r="P215" s="159">
        <f t="shared" si="23"/>
        <v>0</v>
      </c>
      <c r="R215" s="496"/>
    </row>
    <row r="216" spans="1:18" ht="42.75" customHeight="1">
      <c r="A216" s="168" t="s">
        <v>545</v>
      </c>
      <c r="B216" s="186" t="s">
        <v>538</v>
      </c>
      <c r="C216" s="253">
        <v>59</v>
      </c>
      <c r="D216" s="285" t="s">
        <v>546</v>
      </c>
      <c r="E216" s="196" t="s">
        <v>540</v>
      </c>
      <c r="F216" s="160">
        <v>40</v>
      </c>
      <c r="G216" s="160">
        <v>40</v>
      </c>
      <c r="H216" s="160">
        <v>40</v>
      </c>
      <c r="I216" s="160">
        <v>40</v>
      </c>
      <c r="J216" s="160">
        <v>40</v>
      </c>
      <c r="K216" s="160">
        <v>40</v>
      </c>
      <c r="L216" s="160">
        <v>40</v>
      </c>
      <c r="M216" s="160">
        <v>40</v>
      </c>
      <c r="N216" s="153">
        <f t="shared" si="22"/>
        <v>320</v>
      </c>
      <c r="O216" s="69">
        <v>0</v>
      </c>
      <c r="P216" s="159">
        <f t="shared" si="23"/>
        <v>0</v>
      </c>
      <c r="R216" s="496"/>
    </row>
    <row r="217" spans="1:18" ht="45.75" customHeight="1">
      <c r="A217" s="168" t="s">
        <v>547</v>
      </c>
      <c r="B217" s="186" t="s">
        <v>538</v>
      </c>
      <c r="C217" s="253">
        <v>59</v>
      </c>
      <c r="D217" s="285" t="s">
        <v>548</v>
      </c>
      <c r="E217" s="196" t="s">
        <v>540</v>
      </c>
      <c r="F217" s="160">
        <v>12</v>
      </c>
      <c r="G217" s="160">
        <v>12</v>
      </c>
      <c r="H217" s="160">
        <v>12</v>
      </c>
      <c r="I217" s="160">
        <v>12</v>
      </c>
      <c r="J217" s="160">
        <v>12</v>
      </c>
      <c r="K217" s="160">
        <v>12</v>
      </c>
      <c r="L217" s="160">
        <v>12</v>
      </c>
      <c r="M217" s="160">
        <v>12</v>
      </c>
      <c r="N217" s="153">
        <f t="shared" si="22"/>
        <v>96</v>
      </c>
      <c r="O217" s="69">
        <v>0</v>
      </c>
      <c r="P217" s="159">
        <f t="shared" si="23"/>
        <v>0</v>
      </c>
      <c r="R217" s="496"/>
    </row>
    <row r="218" spans="1:18" ht="34.5" customHeight="1">
      <c r="A218" s="168" t="s">
        <v>549</v>
      </c>
      <c r="B218" s="186" t="s">
        <v>538</v>
      </c>
      <c r="C218" s="253">
        <v>59</v>
      </c>
      <c r="D218" s="283" t="s">
        <v>550</v>
      </c>
      <c r="E218" s="196" t="s">
        <v>540</v>
      </c>
      <c r="F218" s="160">
        <v>24</v>
      </c>
      <c r="G218" s="160">
        <v>24</v>
      </c>
      <c r="H218" s="160">
        <v>24</v>
      </c>
      <c r="I218" s="160">
        <v>24</v>
      </c>
      <c r="J218" s="160">
        <v>24</v>
      </c>
      <c r="K218" s="160">
        <v>24</v>
      </c>
      <c r="L218" s="160">
        <v>24</v>
      </c>
      <c r="M218" s="160">
        <v>24</v>
      </c>
      <c r="N218" s="153">
        <f t="shared" si="22"/>
        <v>192</v>
      </c>
      <c r="O218" s="69">
        <v>0</v>
      </c>
      <c r="P218" s="159">
        <f t="shared" si="23"/>
        <v>0</v>
      </c>
      <c r="R218" s="496"/>
    </row>
    <row r="219" spans="1:18" ht="34.5" customHeight="1">
      <c r="A219" s="168" t="s">
        <v>551</v>
      </c>
      <c r="B219" s="186" t="s">
        <v>538</v>
      </c>
      <c r="C219" s="253">
        <v>59</v>
      </c>
      <c r="D219" s="283" t="s">
        <v>552</v>
      </c>
      <c r="E219" s="196" t="s">
        <v>540</v>
      </c>
      <c r="F219" s="160">
        <v>40</v>
      </c>
      <c r="G219" s="160">
        <v>40</v>
      </c>
      <c r="H219" s="160">
        <v>40</v>
      </c>
      <c r="I219" s="160">
        <v>40</v>
      </c>
      <c r="J219" s="160">
        <v>40</v>
      </c>
      <c r="K219" s="160">
        <v>40</v>
      </c>
      <c r="L219" s="160">
        <v>40</v>
      </c>
      <c r="M219" s="160">
        <v>40</v>
      </c>
      <c r="N219" s="153">
        <f t="shared" si="22"/>
        <v>320</v>
      </c>
      <c r="O219" s="69">
        <v>0</v>
      </c>
      <c r="P219" s="159">
        <f t="shared" si="23"/>
        <v>0</v>
      </c>
      <c r="R219" s="496"/>
    </row>
    <row r="220" spans="1:18" ht="34.5" customHeight="1">
      <c r="A220" s="168" t="s">
        <v>553</v>
      </c>
      <c r="B220" s="186" t="s">
        <v>538</v>
      </c>
      <c r="C220" s="253">
        <v>59</v>
      </c>
      <c r="D220" s="283" t="s">
        <v>554</v>
      </c>
      <c r="E220" s="196" t="s">
        <v>540</v>
      </c>
      <c r="F220" s="160">
        <v>12</v>
      </c>
      <c r="G220" s="160">
        <v>12</v>
      </c>
      <c r="H220" s="160">
        <v>12</v>
      </c>
      <c r="I220" s="160">
        <v>12</v>
      </c>
      <c r="J220" s="160">
        <v>12</v>
      </c>
      <c r="K220" s="160">
        <v>12</v>
      </c>
      <c r="L220" s="160">
        <v>12</v>
      </c>
      <c r="M220" s="160">
        <v>12</v>
      </c>
      <c r="N220" s="153">
        <f t="shared" si="22"/>
        <v>96</v>
      </c>
      <c r="O220" s="69">
        <v>0</v>
      </c>
      <c r="P220" s="159">
        <f t="shared" si="23"/>
        <v>0</v>
      </c>
      <c r="R220" s="496"/>
    </row>
    <row r="221" spans="1:18" ht="34.5" customHeight="1">
      <c r="A221" s="168" t="s">
        <v>555</v>
      </c>
      <c r="B221" s="186" t="s">
        <v>538</v>
      </c>
      <c r="C221" s="253">
        <v>59</v>
      </c>
      <c r="D221" s="283" t="s">
        <v>556</v>
      </c>
      <c r="E221" s="196" t="s">
        <v>540</v>
      </c>
      <c r="F221" s="160">
        <v>24</v>
      </c>
      <c r="G221" s="160">
        <v>24</v>
      </c>
      <c r="H221" s="160">
        <v>24</v>
      </c>
      <c r="I221" s="160">
        <v>24</v>
      </c>
      <c r="J221" s="160">
        <v>24</v>
      </c>
      <c r="K221" s="160">
        <v>24</v>
      </c>
      <c r="L221" s="160">
        <v>24</v>
      </c>
      <c r="M221" s="160">
        <v>24</v>
      </c>
      <c r="N221" s="153">
        <f t="shared" si="22"/>
        <v>192</v>
      </c>
      <c r="O221" s="69">
        <v>0</v>
      </c>
      <c r="P221" s="159">
        <f t="shared" si="23"/>
        <v>0</v>
      </c>
      <c r="R221" s="496"/>
    </row>
    <row r="222" spans="1:18" ht="34.5" customHeight="1">
      <c r="A222" s="168" t="s">
        <v>557</v>
      </c>
      <c r="B222" s="186" t="s">
        <v>538</v>
      </c>
      <c r="C222" s="253">
        <v>59</v>
      </c>
      <c r="D222" s="283" t="s">
        <v>558</v>
      </c>
      <c r="E222" s="196" t="s">
        <v>540</v>
      </c>
      <c r="F222" s="160">
        <v>40</v>
      </c>
      <c r="G222" s="160">
        <v>40</v>
      </c>
      <c r="H222" s="160">
        <v>40</v>
      </c>
      <c r="I222" s="160">
        <v>40</v>
      </c>
      <c r="J222" s="160">
        <v>40</v>
      </c>
      <c r="K222" s="160">
        <v>40</v>
      </c>
      <c r="L222" s="160">
        <v>40</v>
      </c>
      <c r="M222" s="160">
        <v>40</v>
      </c>
      <c r="N222" s="153">
        <f t="shared" si="22"/>
        <v>320</v>
      </c>
      <c r="O222" s="69">
        <v>0</v>
      </c>
      <c r="P222" s="159">
        <f t="shared" si="23"/>
        <v>0</v>
      </c>
      <c r="R222" s="496"/>
    </row>
    <row r="223" spans="1:18" ht="34.5" customHeight="1">
      <c r="A223" s="168" t="s">
        <v>559</v>
      </c>
      <c r="B223" s="186" t="s">
        <v>538</v>
      </c>
      <c r="C223" s="253">
        <v>59</v>
      </c>
      <c r="D223" s="283" t="s">
        <v>560</v>
      </c>
      <c r="E223" s="196" t="s">
        <v>540</v>
      </c>
      <c r="F223" s="160">
        <v>12</v>
      </c>
      <c r="G223" s="160">
        <v>12</v>
      </c>
      <c r="H223" s="160">
        <v>12</v>
      </c>
      <c r="I223" s="160">
        <v>12</v>
      </c>
      <c r="J223" s="160">
        <v>12</v>
      </c>
      <c r="K223" s="160">
        <v>12</v>
      </c>
      <c r="L223" s="160">
        <v>12</v>
      </c>
      <c r="M223" s="160">
        <v>12</v>
      </c>
      <c r="N223" s="153">
        <f t="shared" si="22"/>
        <v>96</v>
      </c>
      <c r="O223" s="69">
        <v>0</v>
      </c>
      <c r="P223" s="159">
        <f t="shared" si="23"/>
        <v>0</v>
      </c>
      <c r="R223" s="496"/>
    </row>
    <row r="224" spans="1:18" ht="34.5" customHeight="1">
      <c r="A224" s="168" t="s">
        <v>561</v>
      </c>
      <c r="B224" s="186" t="s">
        <v>538</v>
      </c>
      <c r="C224" s="253">
        <v>59</v>
      </c>
      <c r="D224" s="283" t="s">
        <v>562</v>
      </c>
      <c r="E224" s="196" t="s">
        <v>540</v>
      </c>
      <c r="F224" s="160">
        <v>24</v>
      </c>
      <c r="G224" s="160">
        <v>24</v>
      </c>
      <c r="H224" s="160">
        <v>24</v>
      </c>
      <c r="I224" s="160">
        <v>24</v>
      </c>
      <c r="J224" s="160">
        <v>24</v>
      </c>
      <c r="K224" s="160">
        <v>24</v>
      </c>
      <c r="L224" s="160">
        <v>24</v>
      </c>
      <c r="M224" s="160">
        <v>24</v>
      </c>
      <c r="N224" s="153">
        <f t="shared" si="22"/>
        <v>192</v>
      </c>
      <c r="O224" s="69">
        <v>0</v>
      </c>
      <c r="P224" s="159">
        <f t="shared" si="23"/>
        <v>0</v>
      </c>
      <c r="R224" s="496"/>
    </row>
    <row r="225" spans="1:241" ht="34.5" customHeight="1">
      <c r="A225" s="168" t="s">
        <v>563</v>
      </c>
      <c r="B225" s="186" t="s">
        <v>538</v>
      </c>
      <c r="C225" s="253">
        <v>59</v>
      </c>
      <c r="D225" s="284" t="s">
        <v>564</v>
      </c>
      <c r="E225" s="196" t="s">
        <v>540</v>
      </c>
      <c r="F225" s="160">
        <v>40</v>
      </c>
      <c r="G225" s="160">
        <v>40</v>
      </c>
      <c r="H225" s="160">
        <v>40</v>
      </c>
      <c r="I225" s="160">
        <v>40</v>
      </c>
      <c r="J225" s="160">
        <v>40</v>
      </c>
      <c r="K225" s="160">
        <v>40</v>
      </c>
      <c r="L225" s="160">
        <v>40</v>
      </c>
      <c r="M225" s="160">
        <v>40</v>
      </c>
      <c r="N225" s="153">
        <f t="shared" si="22"/>
        <v>320</v>
      </c>
      <c r="O225" s="69">
        <v>0</v>
      </c>
      <c r="P225" s="159">
        <f t="shared" si="23"/>
        <v>0</v>
      </c>
      <c r="R225" s="496"/>
    </row>
    <row r="226" spans="1:241" ht="34.5" customHeight="1">
      <c r="A226" s="168" t="s">
        <v>565</v>
      </c>
      <c r="B226" s="186" t="s">
        <v>538</v>
      </c>
      <c r="C226" s="253">
        <v>59</v>
      </c>
      <c r="D226" s="283" t="s">
        <v>566</v>
      </c>
      <c r="E226" s="196" t="s">
        <v>540</v>
      </c>
      <c r="F226" s="160">
        <v>12</v>
      </c>
      <c r="G226" s="160">
        <v>12</v>
      </c>
      <c r="H226" s="160">
        <v>12</v>
      </c>
      <c r="I226" s="160">
        <v>12</v>
      </c>
      <c r="J226" s="160">
        <v>12</v>
      </c>
      <c r="K226" s="160">
        <v>12</v>
      </c>
      <c r="L226" s="160">
        <v>12</v>
      </c>
      <c r="M226" s="160">
        <v>12</v>
      </c>
      <c r="N226" s="153">
        <f t="shared" si="22"/>
        <v>96</v>
      </c>
      <c r="O226" s="69">
        <v>0</v>
      </c>
      <c r="P226" s="159">
        <f t="shared" si="23"/>
        <v>0</v>
      </c>
      <c r="R226" s="496"/>
    </row>
    <row r="227" spans="1:241" ht="34.5" customHeight="1">
      <c r="A227" s="168" t="s">
        <v>567</v>
      </c>
      <c r="B227" s="186" t="s">
        <v>538</v>
      </c>
      <c r="C227" s="253">
        <v>59</v>
      </c>
      <c r="D227" s="283" t="s">
        <v>568</v>
      </c>
      <c r="E227" s="196" t="s">
        <v>540</v>
      </c>
      <c r="F227" s="160">
        <v>24</v>
      </c>
      <c r="G227" s="160">
        <v>24</v>
      </c>
      <c r="H227" s="160">
        <v>24</v>
      </c>
      <c r="I227" s="160">
        <v>24</v>
      </c>
      <c r="J227" s="160">
        <v>24</v>
      </c>
      <c r="K227" s="160">
        <v>24</v>
      </c>
      <c r="L227" s="160">
        <v>24</v>
      </c>
      <c r="M227" s="160">
        <v>24</v>
      </c>
      <c r="N227" s="153">
        <f t="shared" si="22"/>
        <v>192</v>
      </c>
      <c r="O227" s="69">
        <v>0</v>
      </c>
      <c r="P227" s="159">
        <f t="shared" si="23"/>
        <v>0</v>
      </c>
      <c r="R227" s="496"/>
    </row>
    <row r="228" spans="1:241" ht="48.75" customHeight="1">
      <c r="A228" s="168" t="s">
        <v>569</v>
      </c>
      <c r="B228" s="186" t="s">
        <v>538</v>
      </c>
      <c r="C228" s="253">
        <v>59</v>
      </c>
      <c r="D228" s="283" t="s">
        <v>570</v>
      </c>
      <c r="E228" s="196" t="s">
        <v>540</v>
      </c>
      <c r="F228" s="160">
        <v>40</v>
      </c>
      <c r="G228" s="160">
        <v>40</v>
      </c>
      <c r="H228" s="160">
        <v>40</v>
      </c>
      <c r="I228" s="160">
        <v>40</v>
      </c>
      <c r="J228" s="160">
        <v>40</v>
      </c>
      <c r="K228" s="160">
        <v>40</v>
      </c>
      <c r="L228" s="160">
        <v>40</v>
      </c>
      <c r="M228" s="160">
        <v>40</v>
      </c>
      <c r="N228" s="153">
        <f t="shared" si="22"/>
        <v>320</v>
      </c>
      <c r="O228" s="69">
        <v>0</v>
      </c>
      <c r="P228" s="159">
        <f t="shared" si="23"/>
        <v>0</v>
      </c>
      <c r="R228" s="496"/>
    </row>
    <row r="229" spans="1:241" ht="34.5" customHeight="1">
      <c r="A229" s="168" t="s">
        <v>571</v>
      </c>
      <c r="B229" s="186" t="s">
        <v>538</v>
      </c>
      <c r="C229" s="253">
        <v>59</v>
      </c>
      <c r="D229" s="503" t="s">
        <v>572</v>
      </c>
      <c r="E229" s="196" t="s">
        <v>540</v>
      </c>
      <c r="F229" s="160">
        <v>12</v>
      </c>
      <c r="G229" s="160">
        <v>12</v>
      </c>
      <c r="H229" s="160">
        <v>12</v>
      </c>
      <c r="I229" s="160">
        <v>12</v>
      </c>
      <c r="J229" s="160">
        <v>12</v>
      </c>
      <c r="K229" s="160">
        <v>12</v>
      </c>
      <c r="L229" s="160">
        <v>12</v>
      </c>
      <c r="M229" s="160">
        <v>12</v>
      </c>
      <c r="N229" s="153">
        <f t="shared" si="22"/>
        <v>96</v>
      </c>
      <c r="O229" s="69">
        <v>0</v>
      </c>
      <c r="P229" s="159">
        <f t="shared" si="23"/>
        <v>0</v>
      </c>
      <c r="R229" s="496"/>
    </row>
    <row r="230" spans="1:241" ht="34.5" customHeight="1">
      <c r="A230" s="168" t="s">
        <v>573</v>
      </c>
      <c r="B230" s="186" t="s">
        <v>538</v>
      </c>
      <c r="C230" s="253">
        <v>59</v>
      </c>
      <c r="D230" s="282" t="s">
        <v>574</v>
      </c>
      <c r="E230" s="196" t="s">
        <v>540</v>
      </c>
      <c r="F230" s="160">
        <v>24</v>
      </c>
      <c r="G230" s="160">
        <v>24</v>
      </c>
      <c r="H230" s="160">
        <v>24</v>
      </c>
      <c r="I230" s="160">
        <v>24</v>
      </c>
      <c r="J230" s="160">
        <v>24</v>
      </c>
      <c r="K230" s="160">
        <v>24</v>
      </c>
      <c r="L230" s="160">
        <v>24</v>
      </c>
      <c r="M230" s="160">
        <v>24</v>
      </c>
      <c r="N230" s="153">
        <f t="shared" si="22"/>
        <v>192</v>
      </c>
      <c r="O230" s="69">
        <v>0</v>
      </c>
      <c r="P230" s="159">
        <f t="shared" si="23"/>
        <v>0</v>
      </c>
      <c r="R230" s="496"/>
    </row>
    <row r="231" spans="1:241">
      <c r="A231" s="166" t="s">
        <v>575</v>
      </c>
      <c r="B231" s="181"/>
      <c r="C231" s="235"/>
      <c r="D231" s="57" t="s">
        <v>576</v>
      </c>
      <c r="E231" s="45"/>
      <c r="F231" s="133"/>
      <c r="G231" s="133"/>
      <c r="H231" s="133"/>
      <c r="I231" s="133"/>
      <c r="J231" s="134"/>
      <c r="K231" s="134"/>
      <c r="L231" s="133"/>
      <c r="M231" s="133"/>
      <c r="N231" s="135"/>
      <c r="O231" s="136"/>
      <c r="P231" s="137">
        <f>SUM(P232:P233)</f>
        <v>0</v>
      </c>
      <c r="Q231" s="1"/>
      <c r="R231" s="262">
        <f>P231*O246/100+P231</f>
        <v>0</v>
      </c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  <c r="EM231" s="4"/>
      <c r="EN231" s="4"/>
      <c r="EO231" s="4"/>
      <c r="EP231" s="4"/>
      <c r="EQ231" s="4"/>
      <c r="ER231" s="4"/>
      <c r="ES231" s="4"/>
      <c r="ET231" s="4"/>
      <c r="EU231" s="4"/>
      <c r="EV231" s="4"/>
      <c r="EW231" s="4"/>
      <c r="EX231" s="4"/>
      <c r="EY231" s="4"/>
      <c r="EZ231" s="4"/>
      <c r="FA231" s="4"/>
      <c r="FB231" s="4"/>
      <c r="FC231" s="4"/>
      <c r="FD231" s="4"/>
      <c r="FE231" s="4"/>
      <c r="FF231" s="4"/>
      <c r="FG231" s="4"/>
      <c r="FH231" s="4"/>
      <c r="FI231" s="4"/>
      <c r="FJ231" s="4"/>
      <c r="FK231" s="4"/>
      <c r="FL231" s="4"/>
      <c r="FM231" s="4"/>
      <c r="FN231" s="4"/>
      <c r="FO231" s="4"/>
      <c r="FP231" s="4"/>
      <c r="FQ231" s="4"/>
      <c r="FR231" s="4"/>
      <c r="FS231" s="4"/>
      <c r="FT231" s="4"/>
      <c r="FU231" s="4"/>
      <c r="FV231" s="4"/>
      <c r="FW231" s="4"/>
      <c r="FX231" s="4"/>
      <c r="FY231" s="4"/>
      <c r="FZ231" s="4"/>
      <c r="GA231" s="4"/>
      <c r="GB231" s="4"/>
      <c r="GC231" s="4"/>
      <c r="GD231" s="4"/>
      <c r="GE231" s="4"/>
      <c r="GF231" s="4"/>
      <c r="GG231" s="4"/>
      <c r="GH231" s="4"/>
      <c r="GI231" s="4"/>
      <c r="GJ231" s="4"/>
      <c r="GK231" s="4"/>
      <c r="GL231" s="4"/>
      <c r="GM231" s="4"/>
      <c r="GN231" s="4"/>
      <c r="GO231" s="4"/>
      <c r="GP231" s="4"/>
      <c r="GQ231" s="4"/>
      <c r="GR231" s="4"/>
      <c r="GS231" s="4"/>
      <c r="GT231" s="4"/>
      <c r="GU231" s="4"/>
      <c r="GV231" s="4"/>
      <c r="GW231" s="4"/>
      <c r="GX231" s="4"/>
      <c r="GY231" s="4"/>
      <c r="GZ231" s="4"/>
      <c r="HA231" s="4"/>
      <c r="HB231" s="4"/>
      <c r="HC231" s="4"/>
      <c r="HD231" s="4"/>
      <c r="HE231" s="4"/>
      <c r="HF231" s="4"/>
      <c r="HG231" s="4"/>
      <c r="HH231" s="4"/>
      <c r="HI231" s="4"/>
      <c r="HJ231" s="4"/>
      <c r="HK231" s="4"/>
      <c r="HL231" s="4"/>
      <c r="HM231" s="4"/>
      <c r="HN231" s="4"/>
      <c r="HO231" s="4"/>
      <c r="HP231" s="4"/>
      <c r="HQ231" s="4"/>
      <c r="HR231" s="4"/>
      <c r="HS231" s="4"/>
      <c r="HT231" s="4"/>
      <c r="HU231" s="4"/>
      <c r="HV231" s="4"/>
      <c r="HW231" s="4"/>
      <c r="HX231" s="4"/>
      <c r="HY231" s="4"/>
      <c r="HZ231" s="4"/>
      <c r="IA231" s="4"/>
      <c r="IB231" s="4"/>
      <c r="IC231" s="4"/>
      <c r="ID231" s="4"/>
      <c r="IE231" s="4"/>
      <c r="IF231" s="4"/>
      <c r="IG231" s="4"/>
    </row>
    <row r="232" spans="1:241">
      <c r="A232" s="168" t="s">
        <v>577</v>
      </c>
      <c r="B232" s="178" t="s">
        <v>26</v>
      </c>
      <c r="C232" s="227" t="s">
        <v>578</v>
      </c>
      <c r="D232" s="19" t="s">
        <v>579</v>
      </c>
      <c r="E232" s="53" t="s">
        <v>51</v>
      </c>
      <c r="F232" s="131">
        <v>1104.76</v>
      </c>
      <c r="G232" s="131">
        <v>836.09</v>
      </c>
      <c r="H232" s="131">
        <v>870.09</v>
      </c>
      <c r="I232" s="131">
        <v>870.09</v>
      </c>
      <c r="J232" s="131">
        <v>870.09</v>
      </c>
      <c r="K232" s="131">
        <v>870.09</v>
      </c>
      <c r="L232" s="131">
        <v>640</v>
      </c>
      <c r="M232" s="131">
        <v>0</v>
      </c>
      <c r="N232" s="138">
        <f t="shared" ref="N232:N233" si="24">SUM(F232:M232)</f>
        <v>6061.21</v>
      </c>
      <c r="O232" s="131">
        <f>'2-COMPOSIÇÃO_CUSTO_UNITÁRIO'!H478</f>
        <v>0</v>
      </c>
      <c r="P232" s="132">
        <f>N232*O232</f>
        <v>0</v>
      </c>
      <c r="Q232" s="3"/>
      <c r="R232" s="263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  <c r="EM232" s="4"/>
      <c r="EN232" s="4"/>
      <c r="EO232" s="4"/>
      <c r="EP232" s="4"/>
      <c r="EQ232" s="4"/>
      <c r="ER232" s="4"/>
      <c r="ES232" s="4"/>
      <c r="ET232" s="4"/>
      <c r="EU232" s="4"/>
      <c r="EV232" s="4"/>
      <c r="EW232" s="4"/>
      <c r="EX232" s="4"/>
      <c r="EY232" s="4"/>
      <c r="EZ232" s="4"/>
      <c r="FA232" s="4"/>
      <c r="FB232" s="4"/>
      <c r="FC232" s="4"/>
      <c r="FD232" s="4"/>
      <c r="FE232" s="4"/>
      <c r="FF232" s="4"/>
      <c r="FG232" s="4"/>
      <c r="FH232" s="4"/>
      <c r="FI232" s="4"/>
      <c r="FJ232" s="4"/>
      <c r="FK232" s="4"/>
      <c r="FL232" s="4"/>
      <c r="FM232" s="4"/>
      <c r="FN232" s="4"/>
      <c r="FO232" s="4"/>
      <c r="FP232" s="4"/>
      <c r="FQ232" s="4"/>
      <c r="FR232" s="4"/>
      <c r="FS232" s="4"/>
      <c r="FT232" s="4"/>
      <c r="FU232" s="4"/>
      <c r="FV232" s="4"/>
      <c r="FW232" s="4"/>
      <c r="FX232" s="4"/>
      <c r="FY232" s="4"/>
      <c r="FZ232" s="4"/>
      <c r="GA232" s="4"/>
      <c r="GB232" s="4"/>
      <c r="GC232" s="4"/>
      <c r="GD232" s="4"/>
      <c r="GE232" s="4"/>
      <c r="GF232" s="4"/>
      <c r="GG232" s="4"/>
      <c r="GH232" s="4"/>
      <c r="GI232" s="4"/>
      <c r="GJ232" s="4"/>
      <c r="GK232" s="4"/>
      <c r="GL232" s="4"/>
      <c r="GM232" s="4"/>
      <c r="GN232" s="4"/>
      <c r="GO232" s="4"/>
      <c r="GP232" s="4"/>
      <c r="GQ232" s="4"/>
      <c r="GR232" s="4"/>
      <c r="GS232" s="4"/>
      <c r="GT232" s="4"/>
      <c r="GU232" s="4"/>
      <c r="GV232" s="4"/>
      <c r="GW232" s="4"/>
      <c r="GX232" s="4"/>
      <c r="GY232" s="4"/>
      <c r="GZ232" s="4"/>
      <c r="HA232" s="4"/>
      <c r="HB232" s="4"/>
      <c r="HC232" s="4"/>
      <c r="HD232" s="4"/>
      <c r="HE232" s="4"/>
      <c r="HF232" s="4"/>
      <c r="HG232" s="4"/>
      <c r="HH232" s="4"/>
      <c r="HI232" s="4"/>
      <c r="HJ232" s="4"/>
      <c r="HK232" s="4"/>
      <c r="HL232" s="4"/>
      <c r="HM232" s="4"/>
      <c r="HN232" s="4"/>
      <c r="HO232" s="4"/>
      <c r="HP232" s="4"/>
      <c r="HQ232" s="4"/>
      <c r="HR232" s="4"/>
      <c r="HS232" s="4"/>
      <c r="HT232" s="4"/>
      <c r="HU232" s="4"/>
      <c r="HV232" s="4"/>
      <c r="HW232" s="4"/>
      <c r="HX232" s="4"/>
      <c r="HY232" s="4"/>
      <c r="HZ232" s="4"/>
      <c r="IA232" s="4"/>
      <c r="IB232" s="4"/>
      <c r="IC232" s="4"/>
      <c r="ID232" s="4"/>
      <c r="IE232" s="4"/>
      <c r="IF232" s="4"/>
      <c r="IG232" s="4"/>
    </row>
    <row r="233" spans="1:241">
      <c r="A233" s="168" t="s">
        <v>580</v>
      </c>
      <c r="B233" s="173" t="s">
        <v>26</v>
      </c>
      <c r="C233" s="227" t="s">
        <v>27</v>
      </c>
      <c r="D233" s="22" t="s">
        <v>581</v>
      </c>
      <c r="E233" s="46" t="s">
        <v>29</v>
      </c>
      <c r="F233" s="131">
        <v>0.125</v>
      </c>
      <c r="G233" s="131">
        <v>0.125</v>
      </c>
      <c r="H233" s="131">
        <v>0.125</v>
      </c>
      <c r="I233" s="131">
        <v>0.125</v>
      </c>
      <c r="J233" s="131">
        <v>0.125</v>
      </c>
      <c r="K233" s="131">
        <v>0.125</v>
      </c>
      <c r="L233" s="131">
        <v>0.125</v>
      </c>
      <c r="M233" s="131">
        <v>0.125</v>
      </c>
      <c r="N233" s="138">
        <f t="shared" si="24"/>
        <v>1</v>
      </c>
      <c r="O233" s="69">
        <f>'2-COMPOSIÇÃO_CUSTO_UNITÁRIO'!H14</f>
        <v>0</v>
      </c>
      <c r="P233" s="132">
        <f>N233*O233</f>
        <v>0</v>
      </c>
      <c r="Q233" s="3"/>
      <c r="R233" s="263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  <c r="EM233" s="4"/>
      <c r="EN233" s="4"/>
      <c r="EO233" s="4"/>
      <c r="EP233" s="4"/>
      <c r="EQ233" s="4"/>
      <c r="ER233" s="4"/>
      <c r="ES233" s="4"/>
      <c r="ET233" s="4"/>
      <c r="EU233" s="4"/>
      <c r="EV233" s="4"/>
      <c r="EW233" s="4"/>
      <c r="EX233" s="4"/>
      <c r="EY233" s="4"/>
      <c r="EZ233" s="4"/>
      <c r="FA233" s="4"/>
      <c r="FB233" s="4"/>
      <c r="FC233" s="4"/>
      <c r="FD233" s="4"/>
      <c r="FE233" s="4"/>
      <c r="FF233" s="4"/>
      <c r="FG233" s="4"/>
      <c r="FH233" s="4"/>
      <c r="FI233" s="4"/>
      <c r="FJ233" s="4"/>
      <c r="FK233" s="4"/>
      <c r="FL233" s="4"/>
      <c r="FM233" s="4"/>
      <c r="FN233" s="4"/>
      <c r="FO233" s="4"/>
      <c r="FP233" s="4"/>
      <c r="FQ233" s="4"/>
      <c r="FR233" s="4"/>
      <c r="FS233" s="4"/>
      <c r="FT233" s="4"/>
      <c r="FU233" s="4"/>
      <c r="FV233" s="4"/>
      <c r="FW233" s="4"/>
      <c r="FX233" s="4"/>
      <c r="FY233" s="4"/>
      <c r="FZ233" s="4"/>
      <c r="GA233" s="4"/>
      <c r="GB233" s="4"/>
      <c r="GC233" s="4"/>
      <c r="GD233" s="4"/>
      <c r="GE233" s="4"/>
      <c r="GF233" s="4"/>
      <c r="GG233" s="4"/>
      <c r="GH233" s="4"/>
      <c r="GI233" s="4"/>
      <c r="GJ233" s="4"/>
      <c r="GK233" s="4"/>
      <c r="GL233" s="4"/>
      <c r="GM233" s="4"/>
      <c r="GN233" s="4"/>
      <c r="GO233" s="4"/>
      <c r="GP233" s="4"/>
      <c r="GQ233" s="4"/>
      <c r="GR233" s="4"/>
      <c r="GS233" s="4"/>
      <c r="GT233" s="4"/>
      <c r="GU233" s="4"/>
      <c r="GV233" s="4"/>
      <c r="GW233" s="4"/>
      <c r="GX233" s="4"/>
      <c r="GY233" s="4"/>
      <c r="GZ233" s="4"/>
      <c r="HA233" s="4"/>
      <c r="HB233" s="4"/>
      <c r="HC233" s="4"/>
      <c r="HD233" s="4"/>
      <c r="HE233" s="4"/>
      <c r="HF233" s="4"/>
      <c r="HG233" s="4"/>
      <c r="HH233" s="4"/>
      <c r="HI233" s="4"/>
      <c r="HJ233" s="4"/>
      <c r="HK233" s="4"/>
      <c r="HL233" s="4"/>
      <c r="HM233" s="4"/>
      <c r="HN233" s="4"/>
      <c r="HO233" s="4"/>
      <c r="HP233" s="4"/>
      <c r="HQ233" s="4"/>
      <c r="HR233" s="4"/>
      <c r="HS233" s="4"/>
      <c r="HT233" s="4"/>
      <c r="HU233" s="4"/>
      <c r="HV233" s="4"/>
      <c r="HW233" s="4"/>
      <c r="HX233" s="4"/>
      <c r="HY233" s="4"/>
      <c r="HZ233" s="4"/>
      <c r="IA233" s="4"/>
      <c r="IB233" s="4"/>
      <c r="IC233" s="4"/>
      <c r="ID233" s="4"/>
      <c r="IE233" s="4"/>
      <c r="IF233" s="4"/>
      <c r="IG233" s="4"/>
    </row>
    <row r="234" spans="1:241">
      <c r="A234" s="166" t="s">
        <v>582</v>
      </c>
      <c r="B234" s="181"/>
      <c r="C234" s="235"/>
      <c r="D234" s="57" t="s">
        <v>583</v>
      </c>
      <c r="E234" s="45"/>
      <c r="F234" s="133"/>
      <c r="G234" s="133"/>
      <c r="H234" s="133"/>
      <c r="I234" s="133"/>
      <c r="J234" s="134"/>
      <c r="K234" s="134"/>
      <c r="L234" s="133"/>
      <c r="M234" s="133"/>
      <c r="N234" s="135"/>
      <c r="O234" s="136"/>
      <c r="P234" s="137">
        <f>SUM(P235:P244)</f>
        <v>0</v>
      </c>
      <c r="Q234" s="1"/>
      <c r="R234" s="262">
        <f>P234*O246/100+P234</f>
        <v>0</v>
      </c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  <c r="EM234" s="4"/>
      <c r="EN234" s="4"/>
      <c r="EO234" s="4"/>
      <c r="EP234" s="4"/>
      <c r="EQ234" s="4"/>
      <c r="ER234" s="4"/>
      <c r="ES234" s="4"/>
      <c r="ET234" s="4"/>
      <c r="EU234" s="4"/>
      <c r="EV234" s="4"/>
      <c r="EW234" s="4"/>
      <c r="EX234" s="4"/>
      <c r="EY234" s="4"/>
      <c r="EZ234" s="4"/>
      <c r="FA234" s="4"/>
      <c r="FB234" s="4"/>
      <c r="FC234" s="4"/>
      <c r="FD234" s="4"/>
      <c r="FE234" s="4"/>
      <c r="FF234" s="4"/>
      <c r="FG234" s="4"/>
      <c r="FH234" s="4"/>
      <c r="FI234" s="4"/>
      <c r="FJ234" s="4"/>
      <c r="FK234" s="4"/>
      <c r="FL234" s="4"/>
      <c r="FM234" s="4"/>
      <c r="FN234" s="4"/>
      <c r="FO234" s="4"/>
      <c r="FP234" s="4"/>
      <c r="FQ234" s="4"/>
      <c r="FR234" s="4"/>
      <c r="FS234" s="4"/>
      <c r="FT234" s="4"/>
      <c r="FU234" s="4"/>
      <c r="FV234" s="4"/>
      <c r="FW234" s="4"/>
      <c r="FX234" s="4"/>
      <c r="FY234" s="4"/>
      <c r="FZ234" s="4"/>
      <c r="GA234" s="4"/>
      <c r="GB234" s="4"/>
      <c r="GC234" s="4"/>
      <c r="GD234" s="4"/>
      <c r="GE234" s="4"/>
      <c r="GF234" s="4"/>
      <c r="GG234" s="4"/>
      <c r="GH234" s="4"/>
      <c r="GI234" s="4"/>
      <c r="GJ234" s="4"/>
      <c r="GK234" s="4"/>
      <c r="GL234" s="4"/>
      <c r="GM234" s="4"/>
      <c r="GN234" s="4"/>
      <c r="GO234" s="4"/>
      <c r="GP234" s="4"/>
      <c r="GQ234" s="4"/>
      <c r="GR234" s="4"/>
      <c r="GS234" s="4"/>
      <c r="GT234" s="4"/>
      <c r="GU234" s="4"/>
      <c r="GV234" s="4"/>
      <c r="GW234" s="4"/>
      <c r="GX234" s="4"/>
      <c r="GY234" s="4"/>
      <c r="GZ234" s="4"/>
      <c r="HA234" s="4"/>
      <c r="HB234" s="4"/>
      <c r="HC234" s="4"/>
      <c r="HD234" s="4"/>
      <c r="HE234" s="4"/>
      <c r="HF234" s="4"/>
      <c r="HG234" s="4"/>
      <c r="HH234" s="4"/>
      <c r="HI234" s="4"/>
      <c r="HJ234" s="4"/>
      <c r="HK234" s="4"/>
      <c r="HL234" s="4"/>
      <c r="HM234" s="4"/>
      <c r="HN234" s="4"/>
      <c r="HO234" s="4"/>
      <c r="HP234" s="4"/>
      <c r="HQ234" s="4"/>
      <c r="HR234" s="4"/>
      <c r="HS234" s="4"/>
      <c r="HT234" s="4"/>
      <c r="HU234" s="4"/>
      <c r="HV234" s="4"/>
      <c r="HW234" s="4"/>
      <c r="HX234" s="4"/>
      <c r="HY234" s="4"/>
      <c r="HZ234" s="4"/>
      <c r="IA234" s="4"/>
      <c r="IB234" s="4"/>
      <c r="IC234" s="4"/>
      <c r="ID234" s="4"/>
      <c r="IE234" s="4"/>
      <c r="IF234" s="4"/>
      <c r="IG234" s="4"/>
    </row>
    <row r="235" spans="1:241" ht="34.5" customHeight="1">
      <c r="A235" s="168" t="s">
        <v>584</v>
      </c>
      <c r="B235" s="178" t="s">
        <v>36</v>
      </c>
      <c r="C235" s="261" t="s">
        <v>585</v>
      </c>
      <c r="D235" s="66" t="s">
        <v>586</v>
      </c>
      <c r="E235" s="53" t="s">
        <v>540</v>
      </c>
      <c r="F235" s="131">
        <v>44</v>
      </c>
      <c r="G235" s="131">
        <v>44</v>
      </c>
      <c r="H235" s="131">
        <v>44</v>
      </c>
      <c r="I235" s="131">
        <v>44</v>
      </c>
      <c r="J235" s="131">
        <v>44</v>
      </c>
      <c r="K235" s="131">
        <v>44</v>
      </c>
      <c r="L235" s="131">
        <v>44</v>
      </c>
      <c r="M235" s="131">
        <v>6</v>
      </c>
      <c r="N235" s="131">
        <f>SUM(F235:M235)</f>
        <v>314</v>
      </c>
      <c r="O235" s="69">
        <v>0</v>
      </c>
      <c r="P235" s="132">
        <f t="shared" ref="P235:P244" si="25">N235*O235</f>
        <v>0</v>
      </c>
      <c r="Q235" s="3"/>
      <c r="R235" s="504">
        <f>SUM(R8:R234)</f>
        <v>0</v>
      </c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  <c r="EM235" s="4"/>
      <c r="EN235" s="4"/>
      <c r="EO235" s="4"/>
      <c r="EP235" s="4"/>
      <c r="EQ235" s="4"/>
      <c r="ER235" s="4"/>
      <c r="ES235" s="4"/>
      <c r="ET235" s="4"/>
      <c r="EU235" s="4"/>
      <c r="EV235" s="4"/>
      <c r="EW235" s="4"/>
      <c r="EX235" s="4"/>
      <c r="EY235" s="4"/>
      <c r="EZ235" s="4"/>
      <c r="FA235" s="4"/>
      <c r="FB235" s="4"/>
      <c r="FC235" s="4"/>
      <c r="FD235" s="4"/>
      <c r="FE235" s="4"/>
      <c r="FF235" s="4"/>
      <c r="FG235" s="4"/>
      <c r="FH235" s="4"/>
      <c r="FI235" s="4"/>
      <c r="FJ235" s="4"/>
      <c r="FK235" s="4"/>
      <c r="FL235" s="4"/>
      <c r="FM235" s="4"/>
      <c r="FN235" s="4"/>
      <c r="FO235" s="4"/>
      <c r="FP235" s="4"/>
      <c r="FQ235" s="4"/>
      <c r="FR235" s="4"/>
      <c r="FS235" s="4"/>
      <c r="FT235" s="4"/>
      <c r="FU235" s="4"/>
      <c r="FV235" s="4"/>
      <c r="FW235" s="4"/>
      <c r="FX235" s="4"/>
      <c r="FY235" s="4"/>
      <c r="FZ235" s="4"/>
      <c r="GA235" s="4"/>
      <c r="GB235" s="4"/>
      <c r="GC235" s="4"/>
      <c r="GD235" s="4"/>
      <c r="GE235" s="4"/>
      <c r="GF235" s="4"/>
      <c r="GG235" s="4"/>
      <c r="GH235" s="4"/>
      <c r="GI235" s="4"/>
      <c r="GJ235" s="4"/>
      <c r="GK235" s="4"/>
      <c r="GL235" s="4"/>
      <c r="GM235" s="4"/>
      <c r="GN235" s="4"/>
      <c r="GO235" s="4"/>
      <c r="GP235" s="4"/>
      <c r="GQ235" s="4"/>
      <c r="GR235" s="4"/>
      <c r="GS235" s="4"/>
      <c r="GT235" s="4"/>
      <c r="GU235" s="4"/>
      <c r="GV235" s="4"/>
      <c r="GW235" s="4"/>
      <c r="GX235" s="4"/>
      <c r="GY235" s="4"/>
      <c r="GZ235" s="4"/>
      <c r="HA235" s="4"/>
      <c r="HB235" s="4"/>
      <c r="HC235" s="4"/>
      <c r="HD235" s="4"/>
      <c r="HE235" s="4"/>
      <c r="HF235" s="4"/>
      <c r="HG235" s="4"/>
      <c r="HH235" s="4"/>
      <c r="HI235" s="4"/>
      <c r="HJ235" s="4"/>
      <c r="HK235" s="4"/>
      <c r="HL235" s="4"/>
      <c r="HM235" s="4"/>
      <c r="HN235" s="4"/>
      <c r="HO235" s="4"/>
      <c r="HP235" s="4"/>
      <c r="HQ235" s="4"/>
      <c r="HR235" s="4"/>
      <c r="HS235" s="4"/>
      <c r="HT235" s="4"/>
      <c r="HU235" s="4"/>
      <c r="HV235" s="4"/>
      <c r="HW235" s="4"/>
      <c r="HX235" s="4"/>
      <c r="HY235" s="4"/>
      <c r="HZ235" s="4"/>
      <c r="IA235" s="4"/>
      <c r="IB235" s="4"/>
      <c r="IC235" s="4"/>
      <c r="ID235" s="4"/>
      <c r="IE235" s="4"/>
      <c r="IF235" s="4"/>
      <c r="IG235" s="4"/>
    </row>
    <row r="236" spans="1:241" ht="34.5" customHeight="1">
      <c r="A236" s="168" t="s">
        <v>587</v>
      </c>
      <c r="B236" s="178" t="s">
        <v>36</v>
      </c>
      <c r="C236" s="261" t="s">
        <v>588</v>
      </c>
      <c r="D236" s="67" t="s">
        <v>589</v>
      </c>
      <c r="E236" s="53" t="s">
        <v>540</v>
      </c>
      <c r="F236" s="131">
        <v>308</v>
      </c>
      <c r="G236" s="131">
        <v>308</v>
      </c>
      <c r="H236" s="131">
        <v>308</v>
      </c>
      <c r="I236" s="131">
        <v>308</v>
      </c>
      <c r="J236" s="131">
        <v>308</v>
      </c>
      <c r="K236" s="131">
        <v>308</v>
      </c>
      <c r="L236" s="131">
        <v>308</v>
      </c>
      <c r="M236" s="131">
        <v>44</v>
      </c>
      <c r="N236" s="131">
        <f t="shared" ref="N236:N240" si="26">SUM(F236:M236)</f>
        <v>2200</v>
      </c>
      <c r="O236" s="69">
        <v>0</v>
      </c>
      <c r="P236" s="132">
        <f t="shared" si="25"/>
        <v>0</v>
      </c>
      <c r="Q236" s="3"/>
      <c r="R236" s="267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  <c r="EM236" s="4"/>
      <c r="EN236" s="4"/>
      <c r="EO236" s="4"/>
      <c r="EP236" s="4"/>
      <c r="EQ236" s="4"/>
      <c r="ER236" s="4"/>
      <c r="ES236" s="4"/>
      <c r="ET236" s="4"/>
      <c r="EU236" s="4"/>
      <c r="EV236" s="4"/>
      <c r="EW236" s="4"/>
      <c r="EX236" s="4"/>
      <c r="EY236" s="4"/>
      <c r="EZ236" s="4"/>
      <c r="FA236" s="4"/>
      <c r="FB236" s="4"/>
      <c r="FC236" s="4"/>
      <c r="FD236" s="4"/>
      <c r="FE236" s="4"/>
      <c r="FF236" s="4"/>
      <c r="FG236" s="4"/>
      <c r="FH236" s="4"/>
      <c r="FI236" s="4"/>
      <c r="FJ236" s="4"/>
      <c r="FK236" s="4"/>
      <c r="FL236" s="4"/>
      <c r="FM236" s="4"/>
      <c r="FN236" s="4"/>
      <c r="FO236" s="4"/>
      <c r="FP236" s="4"/>
      <c r="FQ236" s="4"/>
      <c r="FR236" s="4"/>
      <c r="FS236" s="4"/>
      <c r="FT236" s="4"/>
      <c r="FU236" s="4"/>
      <c r="FV236" s="4"/>
      <c r="FW236" s="4"/>
      <c r="FX236" s="4"/>
      <c r="FY236" s="4"/>
      <c r="FZ236" s="4"/>
      <c r="GA236" s="4"/>
      <c r="GB236" s="4"/>
      <c r="GC236" s="4"/>
      <c r="GD236" s="4"/>
      <c r="GE236" s="4"/>
      <c r="GF236" s="4"/>
      <c r="GG236" s="4"/>
      <c r="GH236" s="4"/>
      <c r="GI236" s="4"/>
      <c r="GJ236" s="4"/>
      <c r="GK236" s="4"/>
      <c r="GL236" s="4"/>
      <c r="GM236" s="4"/>
      <c r="GN236" s="4"/>
      <c r="GO236" s="4"/>
      <c r="GP236" s="4"/>
      <c r="GQ236" s="4"/>
      <c r="GR236" s="4"/>
      <c r="GS236" s="4"/>
      <c r="GT236" s="4"/>
      <c r="GU236" s="4"/>
      <c r="GV236" s="4"/>
      <c r="GW236" s="4"/>
      <c r="GX236" s="4"/>
      <c r="GY236" s="4"/>
      <c r="GZ236" s="4"/>
      <c r="HA236" s="4"/>
      <c r="HB236" s="4"/>
      <c r="HC236" s="4"/>
      <c r="HD236" s="4"/>
      <c r="HE236" s="4"/>
      <c r="HF236" s="4"/>
      <c r="HG236" s="4"/>
      <c r="HH236" s="4"/>
      <c r="HI236" s="4"/>
      <c r="HJ236" s="4"/>
      <c r="HK236" s="4"/>
      <c r="HL236" s="4"/>
      <c r="HM236" s="4"/>
      <c r="HN236" s="4"/>
      <c r="HO236" s="4"/>
      <c r="HP236" s="4"/>
      <c r="HQ236" s="4"/>
      <c r="HR236" s="4"/>
      <c r="HS236" s="4"/>
      <c r="HT236" s="4"/>
      <c r="HU236" s="4"/>
      <c r="HV236" s="4"/>
      <c r="HW236" s="4"/>
      <c r="HX236" s="4"/>
      <c r="HY236" s="4"/>
      <c r="HZ236" s="4"/>
      <c r="IA236" s="4"/>
      <c r="IB236" s="4"/>
      <c r="IC236" s="4"/>
      <c r="ID236" s="4"/>
      <c r="IE236" s="4"/>
      <c r="IF236" s="4"/>
      <c r="IG236" s="4"/>
    </row>
    <row r="237" spans="1:241" ht="34.5" customHeight="1">
      <c r="A237" s="168" t="s">
        <v>590</v>
      </c>
      <c r="B237" s="178" t="s">
        <v>26</v>
      </c>
      <c r="C237" s="261" t="s">
        <v>591</v>
      </c>
      <c r="D237" s="67" t="s">
        <v>592</v>
      </c>
      <c r="E237" s="53" t="s">
        <v>540</v>
      </c>
      <c r="F237" s="160">
        <v>40</v>
      </c>
      <c r="G237" s="160">
        <v>40</v>
      </c>
      <c r="H237" s="160">
        <v>40</v>
      </c>
      <c r="I237" s="160">
        <v>40</v>
      </c>
      <c r="J237" s="160">
        <v>40</v>
      </c>
      <c r="K237" s="160">
        <v>40</v>
      </c>
      <c r="L237" s="160">
        <v>40</v>
      </c>
      <c r="M237" s="131">
        <v>0</v>
      </c>
      <c r="N237" s="131">
        <f t="shared" si="26"/>
        <v>280</v>
      </c>
      <c r="O237" s="69">
        <v>0</v>
      </c>
      <c r="P237" s="132">
        <f>N237*O237</f>
        <v>0</v>
      </c>
      <c r="Q237" s="3"/>
      <c r="R237" s="267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  <c r="EM237" s="4"/>
      <c r="EN237" s="4"/>
      <c r="EO237" s="4"/>
      <c r="EP237" s="4"/>
      <c r="EQ237" s="4"/>
      <c r="ER237" s="4"/>
      <c r="ES237" s="4"/>
      <c r="ET237" s="4"/>
      <c r="EU237" s="4"/>
      <c r="EV237" s="4"/>
      <c r="EW237" s="4"/>
      <c r="EX237" s="4"/>
      <c r="EY237" s="4"/>
      <c r="EZ237" s="4"/>
      <c r="FA237" s="4"/>
      <c r="FB237" s="4"/>
      <c r="FC237" s="4"/>
      <c r="FD237" s="4"/>
      <c r="FE237" s="4"/>
      <c r="FF237" s="4"/>
      <c r="FG237" s="4"/>
      <c r="FH237" s="4"/>
      <c r="FI237" s="4"/>
      <c r="FJ237" s="4"/>
      <c r="FK237" s="4"/>
      <c r="FL237" s="4"/>
      <c r="FM237" s="4"/>
      <c r="FN237" s="4"/>
      <c r="FO237" s="4"/>
      <c r="FP237" s="4"/>
      <c r="FQ237" s="4"/>
      <c r="FR237" s="4"/>
      <c r="FS237" s="4"/>
      <c r="FT237" s="4"/>
      <c r="FU237" s="4"/>
      <c r="FV237" s="4"/>
      <c r="FW237" s="4"/>
      <c r="FX237" s="4"/>
      <c r="FY237" s="4"/>
      <c r="FZ237" s="4"/>
      <c r="GA237" s="4"/>
      <c r="GB237" s="4"/>
      <c r="GC237" s="4"/>
      <c r="GD237" s="4"/>
      <c r="GE237" s="4"/>
      <c r="GF237" s="4"/>
      <c r="GG237" s="4"/>
      <c r="GH237" s="4"/>
      <c r="GI237" s="4"/>
      <c r="GJ237" s="4"/>
      <c r="GK237" s="4"/>
      <c r="GL237" s="4"/>
      <c r="GM237" s="4"/>
      <c r="GN237" s="4"/>
      <c r="GO237" s="4"/>
      <c r="GP237" s="4"/>
      <c r="GQ237" s="4"/>
      <c r="GR237" s="4"/>
      <c r="GS237" s="4"/>
      <c r="GT237" s="4"/>
      <c r="GU237" s="4"/>
      <c r="GV237" s="4"/>
      <c r="GW237" s="4"/>
      <c r="GX237" s="4"/>
      <c r="GY237" s="4"/>
      <c r="GZ237" s="4"/>
      <c r="HA237" s="4"/>
      <c r="HB237" s="4"/>
      <c r="HC237" s="4"/>
      <c r="HD237" s="4"/>
      <c r="HE237" s="4"/>
      <c r="HF237" s="4"/>
      <c r="HG237" s="4"/>
      <c r="HH237" s="4"/>
      <c r="HI237" s="4"/>
      <c r="HJ237" s="4"/>
      <c r="HK237" s="4"/>
      <c r="HL237" s="4"/>
      <c r="HM237" s="4"/>
      <c r="HN237" s="4"/>
      <c r="HO237" s="4"/>
      <c r="HP237" s="4"/>
      <c r="HQ237" s="4"/>
      <c r="HR237" s="4"/>
      <c r="HS237" s="4"/>
      <c r="HT237" s="4"/>
      <c r="HU237" s="4"/>
      <c r="HV237" s="4"/>
      <c r="HW237" s="4"/>
      <c r="HX237" s="4"/>
      <c r="HY237" s="4"/>
      <c r="HZ237" s="4"/>
      <c r="IA237" s="4"/>
      <c r="IB237" s="4"/>
      <c r="IC237" s="4"/>
      <c r="ID237" s="4"/>
      <c r="IE237" s="4"/>
      <c r="IF237" s="4"/>
      <c r="IG237" s="4"/>
    </row>
    <row r="238" spans="1:241" ht="34.5" customHeight="1">
      <c r="A238" s="168" t="s">
        <v>593</v>
      </c>
      <c r="B238" s="178" t="s">
        <v>26</v>
      </c>
      <c r="C238" s="261" t="s">
        <v>591</v>
      </c>
      <c r="D238" s="67" t="s">
        <v>594</v>
      </c>
      <c r="E238" s="53" t="s">
        <v>540</v>
      </c>
      <c r="F238" s="160">
        <v>12</v>
      </c>
      <c r="G238" s="160">
        <v>12</v>
      </c>
      <c r="H238" s="160">
        <v>12</v>
      </c>
      <c r="I238" s="160">
        <v>12</v>
      </c>
      <c r="J238" s="160">
        <v>12</v>
      </c>
      <c r="K238" s="160">
        <v>12</v>
      </c>
      <c r="L238" s="160">
        <v>12</v>
      </c>
      <c r="M238" s="131">
        <v>0</v>
      </c>
      <c r="N238" s="131">
        <f t="shared" si="26"/>
        <v>84</v>
      </c>
      <c r="O238" s="69">
        <v>0</v>
      </c>
      <c r="P238" s="132">
        <f t="shared" ref="P238:P239" si="27">N238*O238</f>
        <v>0</v>
      </c>
      <c r="Q238" s="3"/>
      <c r="R238" s="267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  <c r="EM238" s="4"/>
      <c r="EN238" s="4"/>
      <c r="EO238" s="4"/>
      <c r="EP238" s="4"/>
      <c r="EQ238" s="4"/>
      <c r="ER238" s="4"/>
      <c r="ES238" s="4"/>
      <c r="ET238" s="4"/>
      <c r="EU238" s="4"/>
      <c r="EV238" s="4"/>
      <c r="EW238" s="4"/>
      <c r="EX238" s="4"/>
      <c r="EY238" s="4"/>
      <c r="EZ238" s="4"/>
      <c r="FA238" s="4"/>
      <c r="FB238" s="4"/>
      <c r="FC238" s="4"/>
      <c r="FD238" s="4"/>
      <c r="FE238" s="4"/>
      <c r="FF238" s="4"/>
      <c r="FG238" s="4"/>
      <c r="FH238" s="4"/>
      <c r="FI238" s="4"/>
      <c r="FJ238" s="4"/>
      <c r="FK238" s="4"/>
      <c r="FL238" s="4"/>
      <c r="FM238" s="4"/>
      <c r="FN238" s="4"/>
      <c r="FO238" s="4"/>
      <c r="FP238" s="4"/>
      <c r="FQ238" s="4"/>
      <c r="FR238" s="4"/>
      <c r="FS238" s="4"/>
      <c r="FT238" s="4"/>
      <c r="FU238" s="4"/>
      <c r="FV238" s="4"/>
      <c r="FW238" s="4"/>
      <c r="FX238" s="4"/>
      <c r="FY238" s="4"/>
      <c r="FZ238" s="4"/>
      <c r="GA238" s="4"/>
      <c r="GB238" s="4"/>
      <c r="GC238" s="4"/>
      <c r="GD238" s="4"/>
      <c r="GE238" s="4"/>
      <c r="GF238" s="4"/>
      <c r="GG238" s="4"/>
      <c r="GH238" s="4"/>
      <c r="GI238" s="4"/>
      <c r="GJ238" s="4"/>
      <c r="GK238" s="4"/>
      <c r="GL238" s="4"/>
      <c r="GM238" s="4"/>
      <c r="GN238" s="4"/>
      <c r="GO238" s="4"/>
      <c r="GP238" s="4"/>
      <c r="GQ238" s="4"/>
      <c r="GR238" s="4"/>
      <c r="GS238" s="4"/>
      <c r="GT238" s="4"/>
      <c r="GU238" s="4"/>
      <c r="GV238" s="4"/>
      <c r="GW238" s="4"/>
      <c r="GX238" s="4"/>
      <c r="GY238" s="4"/>
      <c r="GZ238" s="4"/>
      <c r="HA238" s="4"/>
      <c r="HB238" s="4"/>
      <c r="HC238" s="4"/>
      <c r="HD238" s="4"/>
      <c r="HE238" s="4"/>
      <c r="HF238" s="4"/>
      <c r="HG238" s="4"/>
      <c r="HH238" s="4"/>
      <c r="HI238" s="4"/>
      <c r="HJ238" s="4"/>
      <c r="HK238" s="4"/>
      <c r="HL238" s="4"/>
      <c r="HM238" s="4"/>
      <c r="HN238" s="4"/>
      <c r="HO238" s="4"/>
      <c r="HP238" s="4"/>
      <c r="HQ238" s="4"/>
      <c r="HR238" s="4"/>
      <c r="HS238" s="4"/>
      <c r="HT238" s="4"/>
      <c r="HU238" s="4"/>
      <c r="HV238" s="4"/>
      <c r="HW238" s="4"/>
      <c r="HX238" s="4"/>
      <c r="HY238" s="4"/>
      <c r="HZ238" s="4"/>
      <c r="IA238" s="4"/>
      <c r="IB238" s="4"/>
      <c r="IC238" s="4"/>
      <c r="ID238" s="4"/>
      <c r="IE238" s="4"/>
      <c r="IF238" s="4"/>
      <c r="IG238" s="4"/>
    </row>
    <row r="239" spans="1:241" ht="34.5" customHeight="1">
      <c r="A239" s="168" t="s">
        <v>595</v>
      </c>
      <c r="B239" s="178" t="s">
        <v>26</v>
      </c>
      <c r="C239" s="261" t="s">
        <v>591</v>
      </c>
      <c r="D239" s="67" t="s">
        <v>596</v>
      </c>
      <c r="E239" s="53" t="s">
        <v>540</v>
      </c>
      <c r="F239" s="160">
        <v>24</v>
      </c>
      <c r="G239" s="160">
        <v>24</v>
      </c>
      <c r="H239" s="160">
        <v>24</v>
      </c>
      <c r="I239" s="160">
        <v>24</v>
      </c>
      <c r="J239" s="160">
        <v>24</v>
      </c>
      <c r="K239" s="160">
        <v>24</v>
      </c>
      <c r="L239" s="160">
        <v>24</v>
      </c>
      <c r="M239" s="131">
        <v>0</v>
      </c>
      <c r="N239" s="131">
        <f t="shared" si="26"/>
        <v>168</v>
      </c>
      <c r="O239" s="69">
        <v>0</v>
      </c>
      <c r="P239" s="132">
        <f t="shared" si="27"/>
        <v>0</v>
      </c>
      <c r="Q239" s="3"/>
      <c r="R239" s="267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  <c r="EM239" s="4"/>
      <c r="EN239" s="4"/>
      <c r="EO239" s="4"/>
      <c r="EP239" s="4"/>
      <c r="EQ239" s="4"/>
      <c r="ER239" s="4"/>
      <c r="ES239" s="4"/>
      <c r="ET239" s="4"/>
      <c r="EU239" s="4"/>
      <c r="EV239" s="4"/>
      <c r="EW239" s="4"/>
      <c r="EX239" s="4"/>
      <c r="EY239" s="4"/>
      <c r="EZ239" s="4"/>
      <c r="FA239" s="4"/>
      <c r="FB239" s="4"/>
      <c r="FC239" s="4"/>
      <c r="FD239" s="4"/>
      <c r="FE239" s="4"/>
      <c r="FF239" s="4"/>
      <c r="FG239" s="4"/>
      <c r="FH239" s="4"/>
      <c r="FI239" s="4"/>
      <c r="FJ239" s="4"/>
      <c r="FK239" s="4"/>
      <c r="FL239" s="4"/>
      <c r="FM239" s="4"/>
      <c r="FN239" s="4"/>
      <c r="FO239" s="4"/>
      <c r="FP239" s="4"/>
      <c r="FQ239" s="4"/>
      <c r="FR239" s="4"/>
      <c r="FS239" s="4"/>
      <c r="FT239" s="4"/>
      <c r="FU239" s="4"/>
      <c r="FV239" s="4"/>
      <c r="FW239" s="4"/>
      <c r="FX239" s="4"/>
      <c r="FY239" s="4"/>
      <c r="FZ239" s="4"/>
      <c r="GA239" s="4"/>
      <c r="GB239" s="4"/>
      <c r="GC239" s="4"/>
      <c r="GD239" s="4"/>
      <c r="GE239" s="4"/>
      <c r="GF239" s="4"/>
      <c r="GG239" s="4"/>
      <c r="GH239" s="4"/>
      <c r="GI239" s="4"/>
      <c r="GJ239" s="4"/>
      <c r="GK239" s="4"/>
      <c r="GL239" s="4"/>
      <c r="GM239" s="4"/>
      <c r="GN239" s="4"/>
      <c r="GO239" s="4"/>
      <c r="GP239" s="4"/>
      <c r="GQ239" s="4"/>
      <c r="GR239" s="4"/>
      <c r="GS239" s="4"/>
      <c r="GT239" s="4"/>
      <c r="GU239" s="4"/>
      <c r="GV239" s="4"/>
      <c r="GW239" s="4"/>
      <c r="GX239" s="4"/>
      <c r="GY239" s="4"/>
      <c r="GZ239" s="4"/>
      <c r="HA239" s="4"/>
      <c r="HB239" s="4"/>
      <c r="HC239" s="4"/>
      <c r="HD239" s="4"/>
      <c r="HE239" s="4"/>
      <c r="HF239" s="4"/>
      <c r="HG239" s="4"/>
      <c r="HH239" s="4"/>
      <c r="HI239" s="4"/>
      <c r="HJ239" s="4"/>
      <c r="HK239" s="4"/>
      <c r="HL239" s="4"/>
      <c r="HM239" s="4"/>
      <c r="HN239" s="4"/>
      <c r="HO239" s="4"/>
      <c r="HP239" s="4"/>
      <c r="HQ239" s="4"/>
      <c r="HR239" s="4"/>
      <c r="HS239" s="4"/>
      <c r="HT239" s="4"/>
      <c r="HU239" s="4"/>
      <c r="HV239" s="4"/>
      <c r="HW239" s="4"/>
      <c r="HX239" s="4"/>
      <c r="HY239" s="4"/>
      <c r="HZ239" s="4"/>
      <c r="IA239" s="4"/>
      <c r="IB239" s="4"/>
      <c r="IC239" s="4"/>
      <c r="ID239" s="4"/>
      <c r="IE239" s="4"/>
      <c r="IF239" s="4"/>
      <c r="IG239" s="4"/>
    </row>
    <row r="240" spans="1:241" ht="34.5" customHeight="1">
      <c r="A240" s="168" t="s">
        <v>597</v>
      </c>
      <c r="B240" s="178" t="s">
        <v>36</v>
      </c>
      <c r="C240" s="261" t="s">
        <v>598</v>
      </c>
      <c r="D240" s="67" t="s">
        <v>599</v>
      </c>
      <c r="E240" s="53" t="s">
        <v>540</v>
      </c>
      <c r="F240" s="131">
        <v>70</v>
      </c>
      <c r="G240" s="131">
        <v>70</v>
      </c>
      <c r="H240" s="131">
        <v>70</v>
      </c>
      <c r="I240" s="131">
        <v>70</v>
      </c>
      <c r="J240" s="131">
        <v>70</v>
      </c>
      <c r="K240" s="131">
        <v>70</v>
      </c>
      <c r="L240" s="131">
        <v>70</v>
      </c>
      <c r="M240" s="131">
        <v>10</v>
      </c>
      <c r="N240" s="131">
        <f t="shared" si="26"/>
        <v>500</v>
      </c>
      <c r="O240" s="69">
        <v>0</v>
      </c>
      <c r="P240" s="132">
        <f t="shared" si="25"/>
        <v>0</v>
      </c>
      <c r="Q240" s="3"/>
      <c r="R240" s="267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4"/>
      <c r="DN240" s="4"/>
      <c r="DO240" s="4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  <c r="EM240" s="4"/>
      <c r="EN240" s="4"/>
      <c r="EO240" s="4"/>
      <c r="EP240" s="4"/>
      <c r="EQ240" s="4"/>
      <c r="ER240" s="4"/>
      <c r="ES240" s="4"/>
      <c r="ET240" s="4"/>
      <c r="EU240" s="4"/>
      <c r="EV240" s="4"/>
      <c r="EW240" s="4"/>
      <c r="EX240" s="4"/>
      <c r="EY240" s="4"/>
      <c r="EZ240" s="4"/>
      <c r="FA240" s="4"/>
      <c r="FB240" s="4"/>
      <c r="FC240" s="4"/>
      <c r="FD240" s="4"/>
      <c r="FE240" s="4"/>
      <c r="FF240" s="4"/>
      <c r="FG240" s="4"/>
      <c r="FH240" s="4"/>
      <c r="FI240" s="4"/>
      <c r="FJ240" s="4"/>
      <c r="FK240" s="4"/>
      <c r="FL240" s="4"/>
      <c r="FM240" s="4"/>
      <c r="FN240" s="4"/>
      <c r="FO240" s="4"/>
      <c r="FP240" s="4"/>
      <c r="FQ240" s="4"/>
      <c r="FR240" s="4"/>
      <c r="FS240" s="4"/>
      <c r="FT240" s="4"/>
      <c r="FU240" s="4"/>
      <c r="FV240" s="4"/>
      <c r="FW240" s="4"/>
      <c r="FX240" s="4"/>
      <c r="FY240" s="4"/>
      <c r="FZ240" s="4"/>
      <c r="GA240" s="4"/>
      <c r="GB240" s="4"/>
      <c r="GC240" s="4"/>
      <c r="GD240" s="4"/>
      <c r="GE240" s="4"/>
      <c r="GF240" s="4"/>
      <c r="GG240" s="4"/>
      <c r="GH240" s="4"/>
      <c r="GI240" s="4"/>
      <c r="GJ240" s="4"/>
      <c r="GK240" s="4"/>
      <c r="GL240" s="4"/>
      <c r="GM240" s="4"/>
      <c r="GN240" s="4"/>
      <c r="GO240" s="4"/>
      <c r="GP240" s="4"/>
      <c r="GQ240" s="4"/>
      <c r="GR240" s="4"/>
      <c r="GS240" s="4"/>
      <c r="GT240" s="4"/>
      <c r="GU240" s="4"/>
      <c r="GV240" s="4"/>
      <c r="GW240" s="4"/>
      <c r="GX240" s="4"/>
      <c r="GY240" s="4"/>
      <c r="GZ240" s="4"/>
      <c r="HA240" s="4"/>
      <c r="HB240" s="4"/>
      <c r="HC240" s="4"/>
      <c r="HD240" s="4"/>
      <c r="HE240" s="4"/>
      <c r="HF240" s="4"/>
      <c r="HG240" s="4"/>
      <c r="HH240" s="4"/>
      <c r="HI240" s="4"/>
      <c r="HJ240" s="4"/>
      <c r="HK240" s="4"/>
      <c r="HL240" s="4"/>
      <c r="HM240" s="4"/>
      <c r="HN240" s="4"/>
      <c r="HO240" s="4"/>
      <c r="HP240" s="4"/>
      <c r="HQ240" s="4"/>
      <c r="HR240" s="4"/>
      <c r="HS240" s="4"/>
      <c r="HT240" s="4"/>
      <c r="HU240" s="4"/>
      <c r="HV240" s="4"/>
      <c r="HW240" s="4"/>
      <c r="HX240" s="4"/>
      <c r="HY240" s="4"/>
      <c r="HZ240" s="4"/>
      <c r="IA240" s="4"/>
      <c r="IB240" s="4"/>
      <c r="IC240" s="4"/>
      <c r="ID240" s="4"/>
      <c r="IE240" s="4"/>
      <c r="IF240" s="4"/>
      <c r="IG240" s="4"/>
    </row>
    <row r="241" spans="1:241" ht="34.5" customHeight="1">
      <c r="A241" s="168" t="s">
        <v>600</v>
      </c>
      <c r="B241" s="178" t="s">
        <v>538</v>
      </c>
      <c r="C241" s="261" t="s">
        <v>591</v>
      </c>
      <c r="D241" s="67" t="s">
        <v>601</v>
      </c>
      <c r="E241" s="53" t="s">
        <v>540</v>
      </c>
      <c r="F241" s="160">
        <v>4</v>
      </c>
      <c r="G241" s="160">
        <v>4</v>
      </c>
      <c r="H241" s="160">
        <v>4</v>
      </c>
      <c r="I241" s="160">
        <v>4</v>
      </c>
      <c r="J241" s="160">
        <v>4</v>
      </c>
      <c r="K241" s="160">
        <v>4</v>
      </c>
      <c r="L241" s="160">
        <v>4</v>
      </c>
      <c r="M241" s="131">
        <v>0</v>
      </c>
      <c r="N241" s="131">
        <f>SUM(F241:M241)</f>
        <v>28</v>
      </c>
      <c r="O241" s="69">
        <v>0</v>
      </c>
      <c r="P241" s="132">
        <f t="shared" si="25"/>
        <v>0</v>
      </c>
      <c r="Q241" s="3"/>
      <c r="R241" s="267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4"/>
      <c r="DN241" s="4"/>
      <c r="DO241" s="4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  <c r="EM241" s="4"/>
      <c r="EN241" s="4"/>
      <c r="EO241" s="4"/>
      <c r="EP241" s="4"/>
      <c r="EQ241" s="4"/>
      <c r="ER241" s="4"/>
      <c r="ES241" s="4"/>
      <c r="ET241" s="4"/>
      <c r="EU241" s="4"/>
      <c r="EV241" s="4"/>
      <c r="EW241" s="4"/>
      <c r="EX241" s="4"/>
      <c r="EY241" s="4"/>
      <c r="EZ241" s="4"/>
      <c r="FA241" s="4"/>
      <c r="FB241" s="4"/>
      <c r="FC241" s="4"/>
      <c r="FD241" s="4"/>
      <c r="FE241" s="4"/>
      <c r="FF241" s="4"/>
      <c r="FG241" s="4"/>
      <c r="FH241" s="4"/>
      <c r="FI241" s="4"/>
      <c r="FJ241" s="4"/>
      <c r="FK241" s="4"/>
      <c r="FL241" s="4"/>
      <c r="FM241" s="4"/>
      <c r="FN241" s="4"/>
      <c r="FO241" s="4"/>
      <c r="FP241" s="4"/>
      <c r="FQ241" s="4"/>
      <c r="FR241" s="4"/>
      <c r="FS241" s="4"/>
      <c r="FT241" s="4"/>
      <c r="FU241" s="4"/>
      <c r="FV241" s="4"/>
      <c r="FW241" s="4"/>
      <c r="FX241" s="4"/>
      <c r="FY241" s="4"/>
      <c r="FZ241" s="4"/>
      <c r="GA241" s="4"/>
      <c r="GB241" s="4"/>
      <c r="GC241" s="4"/>
      <c r="GD241" s="4"/>
      <c r="GE241" s="4"/>
      <c r="GF241" s="4"/>
      <c r="GG241" s="4"/>
      <c r="GH241" s="4"/>
      <c r="GI241" s="4"/>
      <c r="GJ241" s="4"/>
      <c r="GK241" s="4"/>
      <c r="GL241" s="4"/>
      <c r="GM241" s="4"/>
      <c r="GN241" s="4"/>
      <c r="GO241" s="4"/>
      <c r="GP241" s="4"/>
      <c r="GQ241" s="4"/>
      <c r="GR241" s="4"/>
      <c r="GS241" s="4"/>
      <c r="GT241" s="4"/>
      <c r="GU241" s="4"/>
      <c r="GV241" s="4"/>
      <c r="GW241" s="4"/>
      <c r="GX241" s="4"/>
      <c r="GY241" s="4"/>
      <c r="GZ241" s="4"/>
      <c r="HA241" s="4"/>
      <c r="HB241" s="4"/>
      <c r="HC241" s="4"/>
      <c r="HD241" s="4"/>
      <c r="HE241" s="4"/>
      <c r="HF241" s="4"/>
      <c r="HG241" s="4"/>
      <c r="HH241" s="4"/>
      <c r="HI241" s="4"/>
      <c r="HJ241" s="4"/>
      <c r="HK241" s="4"/>
      <c r="HL241" s="4"/>
      <c r="HM241" s="4"/>
      <c r="HN241" s="4"/>
      <c r="HO241" s="4"/>
      <c r="HP241" s="4"/>
      <c r="HQ241" s="4"/>
      <c r="HR241" s="4"/>
      <c r="HS241" s="4"/>
      <c r="HT241" s="4"/>
      <c r="HU241" s="4"/>
      <c r="HV241" s="4"/>
      <c r="HW241" s="4"/>
      <c r="HX241" s="4"/>
      <c r="HY241" s="4"/>
      <c r="HZ241" s="4"/>
      <c r="IA241" s="4"/>
      <c r="IB241" s="4"/>
      <c r="IC241" s="4"/>
      <c r="ID241" s="4"/>
      <c r="IE241" s="4"/>
      <c r="IF241" s="4"/>
      <c r="IG241" s="4"/>
    </row>
    <row r="242" spans="1:241" ht="34.5" customHeight="1">
      <c r="A242" s="168" t="s">
        <v>602</v>
      </c>
      <c r="B242" s="178" t="s">
        <v>538</v>
      </c>
      <c r="C242" s="261" t="s">
        <v>591</v>
      </c>
      <c r="D242" s="67" t="s">
        <v>603</v>
      </c>
      <c r="E242" s="53" t="s">
        <v>540</v>
      </c>
      <c r="F242" s="160">
        <v>4</v>
      </c>
      <c r="G242" s="160">
        <v>4</v>
      </c>
      <c r="H242" s="160">
        <v>4</v>
      </c>
      <c r="I242" s="160">
        <v>4</v>
      </c>
      <c r="J242" s="160">
        <v>4</v>
      </c>
      <c r="K242" s="160">
        <v>4</v>
      </c>
      <c r="L242" s="160">
        <v>4</v>
      </c>
      <c r="M242" s="131">
        <v>0</v>
      </c>
      <c r="N242" s="131">
        <f>SUM(F242:M242)</f>
        <v>28</v>
      </c>
      <c r="O242" s="69">
        <v>0</v>
      </c>
      <c r="P242" s="132">
        <f t="shared" si="25"/>
        <v>0</v>
      </c>
      <c r="Q242" s="3"/>
      <c r="R242" s="267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4"/>
      <c r="DN242" s="4"/>
      <c r="DO242" s="4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  <c r="EM242" s="4"/>
      <c r="EN242" s="4"/>
      <c r="EO242" s="4"/>
      <c r="EP242" s="4"/>
      <c r="EQ242" s="4"/>
      <c r="ER242" s="4"/>
      <c r="ES242" s="4"/>
      <c r="ET242" s="4"/>
      <c r="EU242" s="4"/>
      <c r="EV242" s="4"/>
      <c r="EW242" s="4"/>
      <c r="EX242" s="4"/>
      <c r="EY242" s="4"/>
      <c r="EZ242" s="4"/>
      <c r="FA242" s="4"/>
      <c r="FB242" s="4"/>
      <c r="FC242" s="4"/>
      <c r="FD242" s="4"/>
      <c r="FE242" s="4"/>
      <c r="FF242" s="4"/>
      <c r="FG242" s="4"/>
      <c r="FH242" s="4"/>
      <c r="FI242" s="4"/>
      <c r="FJ242" s="4"/>
      <c r="FK242" s="4"/>
      <c r="FL242" s="4"/>
      <c r="FM242" s="4"/>
      <c r="FN242" s="4"/>
      <c r="FO242" s="4"/>
      <c r="FP242" s="4"/>
      <c r="FQ242" s="4"/>
      <c r="FR242" s="4"/>
      <c r="FS242" s="4"/>
      <c r="FT242" s="4"/>
      <c r="FU242" s="4"/>
      <c r="FV242" s="4"/>
      <c r="FW242" s="4"/>
      <c r="FX242" s="4"/>
      <c r="FY242" s="4"/>
      <c r="FZ242" s="4"/>
      <c r="GA242" s="4"/>
      <c r="GB242" s="4"/>
      <c r="GC242" s="4"/>
      <c r="GD242" s="4"/>
      <c r="GE242" s="4"/>
      <c r="GF242" s="4"/>
      <c r="GG242" s="4"/>
      <c r="GH242" s="4"/>
      <c r="GI242" s="4"/>
      <c r="GJ242" s="4"/>
      <c r="GK242" s="4"/>
      <c r="GL242" s="4"/>
      <c r="GM242" s="4"/>
      <c r="GN242" s="4"/>
      <c r="GO242" s="4"/>
      <c r="GP242" s="4"/>
      <c r="GQ242" s="4"/>
      <c r="GR242" s="4"/>
      <c r="GS242" s="4"/>
      <c r="GT242" s="4"/>
      <c r="GU242" s="4"/>
      <c r="GV242" s="4"/>
      <c r="GW242" s="4"/>
      <c r="GX242" s="4"/>
      <c r="GY242" s="4"/>
      <c r="GZ242" s="4"/>
      <c r="HA242" s="4"/>
      <c r="HB242" s="4"/>
      <c r="HC242" s="4"/>
      <c r="HD242" s="4"/>
      <c r="HE242" s="4"/>
      <c r="HF242" s="4"/>
      <c r="HG242" s="4"/>
      <c r="HH242" s="4"/>
      <c r="HI242" s="4"/>
      <c r="HJ242" s="4"/>
      <c r="HK242" s="4"/>
      <c r="HL242" s="4"/>
      <c r="HM242" s="4"/>
      <c r="HN242" s="4"/>
      <c r="HO242" s="4"/>
      <c r="HP242" s="4"/>
      <c r="HQ242" s="4"/>
      <c r="HR242" s="4"/>
      <c r="HS242" s="4"/>
      <c r="HT242" s="4"/>
      <c r="HU242" s="4"/>
      <c r="HV242" s="4"/>
      <c r="HW242" s="4"/>
      <c r="HX242" s="4"/>
      <c r="HY242" s="4"/>
      <c r="HZ242" s="4"/>
      <c r="IA242" s="4"/>
      <c r="IB242" s="4"/>
      <c r="IC242" s="4"/>
      <c r="ID242" s="4"/>
      <c r="IE242" s="4"/>
      <c r="IF242" s="4"/>
      <c r="IG242" s="4"/>
    </row>
    <row r="243" spans="1:241" ht="34.5" customHeight="1">
      <c r="A243" s="168" t="s">
        <v>604</v>
      </c>
      <c r="B243" s="178" t="s">
        <v>538</v>
      </c>
      <c r="C243" s="261" t="s">
        <v>591</v>
      </c>
      <c r="D243" s="67" t="s">
        <v>605</v>
      </c>
      <c r="E243" s="53" t="s">
        <v>540</v>
      </c>
      <c r="F243" s="160">
        <v>4</v>
      </c>
      <c r="G243" s="160">
        <v>4</v>
      </c>
      <c r="H243" s="160">
        <v>4</v>
      </c>
      <c r="I243" s="160">
        <v>4</v>
      </c>
      <c r="J243" s="160">
        <v>4</v>
      </c>
      <c r="K243" s="160">
        <v>4</v>
      </c>
      <c r="L243" s="160">
        <v>4</v>
      </c>
      <c r="M243" s="131">
        <v>0</v>
      </c>
      <c r="N243" s="131">
        <f>SUM(F243:M243)</f>
        <v>28</v>
      </c>
      <c r="O243" s="69">
        <v>0</v>
      </c>
      <c r="P243" s="132">
        <f t="shared" si="25"/>
        <v>0</v>
      </c>
      <c r="Q243" s="3"/>
      <c r="R243" s="267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  <c r="EM243" s="4"/>
      <c r="EN243" s="4"/>
      <c r="EO243" s="4"/>
      <c r="EP243" s="4"/>
      <c r="EQ243" s="4"/>
      <c r="ER243" s="4"/>
      <c r="ES243" s="4"/>
      <c r="ET243" s="4"/>
      <c r="EU243" s="4"/>
      <c r="EV243" s="4"/>
      <c r="EW243" s="4"/>
      <c r="EX243" s="4"/>
      <c r="EY243" s="4"/>
      <c r="EZ243" s="4"/>
      <c r="FA243" s="4"/>
      <c r="FB243" s="4"/>
      <c r="FC243" s="4"/>
      <c r="FD243" s="4"/>
      <c r="FE243" s="4"/>
      <c r="FF243" s="4"/>
      <c r="FG243" s="4"/>
      <c r="FH243" s="4"/>
      <c r="FI243" s="4"/>
      <c r="FJ243" s="4"/>
      <c r="FK243" s="4"/>
      <c r="FL243" s="4"/>
      <c r="FM243" s="4"/>
      <c r="FN243" s="4"/>
      <c r="FO243" s="4"/>
      <c r="FP243" s="4"/>
      <c r="FQ243" s="4"/>
      <c r="FR243" s="4"/>
      <c r="FS243" s="4"/>
      <c r="FT243" s="4"/>
      <c r="FU243" s="4"/>
      <c r="FV243" s="4"/>
      <c r="FW243" s="4"/>
      <c r="FX243" s="4"/>
      <c r="FY243" s="4"/>
      <c r="FZ243" s="4"/>
      <c r="GA243" s="4"/>
      <c r="GB243" s="4"/>
      <c r="GC243" s="4"/>
      <c r="GD243" s="4"/>
      <c r="GE243" s="4"/>
      <c r="GF243" s="4"/>
      <c r="GG243" s="4"/>
      <c r="GH243" s="4"/>
      <c r="GI243" s="4"/>
      <c r="GJ243" s="4"/>
      <c r="GK243" s="4"/>
      <c r="GL243" s="4"/>
      <c r="GM243" s="4"/>
      <c r="GN243" s="4"/>
      <c r="GO243" s="4"/>
      <c r="GP243" s="4"/>
      <c r="GQ243" s="4"/>
      <c r="GR243" s="4"/>
      <c r="GS243" s="4"/>
      <c r="GT243" s="4"/>
      <c r="GU243" s="4"/>
      <c r="GV243" s="4"/>
      <c r="GW243" s="4"/>
      <c r="GX243" s="4"/>
      <c r="GY243" s="4"/>
      <c r="GZ243" s="4"/>
      <c r="HA243" s="4"/>
      <c r="HB243" s="4"/>
      <c r="HC243" s="4"/>
      <c r="HD243" s="4"/>
      <c r="HE243" s="4"/>
      <c r="HF243" s="4"/>
      <c r="HG243" s="4"/>
      <c r="HH243" s="4"/>
      <c r="HI243" s="4"/>
      <c r="HJ243" s="4"/>
      <c r="HK243" s="4"/>
      <c r="HL243" s="4"/>
      <c r="HM243" s="4"/>
      <c r="HN243" s="4"/>
      <c r="HO243" s="4"/>
      <c r="HP243" s="4"/>
      <c r="HQ243" s="4"/>
      <c r="HR243" s="4"/>
      <c r="HS243" s="4"/>
      <c r="HT243" s="4"/>
      <c r="HU243" s="4"/>
      <c r="HV243" s="4"/>
      <c r="HW243" s="4"/>
      <c r="HX243" s="4"/>
      <c r="HY243" s="4"/>
      <c r="HZ243" s="4"/>
      <c r="IA243" s="4"/>
      <c r="IB243" s="4"/>
      <c r="IC243" s="4"/>
      <c r="ID243" s="4"/>
      <c r="IE243" s="4"/>
      <c r="IF243" s="4"/>
      <c r="IG243" s="4"/>
    </row>
    <row r="244" spans="1:241">
      <c r="A244" s="168" t="s">
        <v>606</v>
      </c>
      <c r="B244" s="178" t="s">
        <v>75</v>
      </c>
      <c r="C244" s="261" t="s">
        <v>607</v>
      </c>
      <c r="D244" s="66" t="s">
        <v>608</v>
      </c>
      <c r="E244" s="53" t="s">
        <v>29</v>
      </c>
      <c r="F244" s="131">
        <v>0.125</v>
      </c>
      <c r="G244" s="131">
        <v>0.125</v>
      </c>
      <c r="H244" s="131">
        <v>0.125</v>
      </c>
      <c r="I244" s="131">
        <v>0.125</v>
      </c>
      <c r="J244" s="131">
        <v>0.125</v>
      </c>
      <c r="K244" s="131">
        <v>0.125</v>
      </c>
      <c r="L244" s="131">
        <v>0.125</v>
      </c>
      <c r="M244" s="131">
        <v>0.125</v>
      </c>
      <c r="N244" s="131">
        <f>SUM(F244:M244)</f>
        <v>1</v>
      </c>
      <c r="O244" s="69">
        <v>0</v>
      </c>
      <c r="P244" s="132">
        <f t="shared" si="25"/>
        <v>0</v>
      </c>
      <c r="Q244" s="3"/>
      <c r="R244" s="267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  <c r="EM244" s="4"/>
      <c r="EN244" s="4"/>
      <c r="EO244" s="4"/>
      <c r="EP244" s="4"/>
      <c r="EQ244" s="4"/>
      <c r="ER244" s="4"/>
      <c r="ES244" s="4"/>
      <c r="ET244" s="4"/>
      <c r="EU244" s="4"/>
      <c r="EV244" s="4"/>
      <c r="EW244" s="4"/>
      <c r="EX244" s="4"/>
      <c r="EY244" s="4"/>
      <c r="EZ244" s="4"/>
      <c r="FA244" s="4"/>
      <c r="FB244" s="4"/>
      <c r="FC244" s="4"/>
      <c r="FD244" s="4"/>
      <c r="FE244" s="4"/>
      <c r="FF244" s="4"/>
      <c r="FG244" s="4"/>
      <c r="FH244" s="4"/>
      <c r="FI244" s="4"/>
      <c r="FJ244" s="4"/>
      <c r="FK244" s="4"/>
      <c r="FL244" s="4"/>
      <c r="FM244" s="4"/>
      <c r="FN244" s="4"/>
      <c r="FO244" s="4"/>
      <c r="FP244" s="4"/>
      <c r="FQ244" s="4"/>
      <c r="FR244" s="4"/>
      <c r="FS244" s="4"/>
      <c r="FT244" s="4"/>
      <c r="FU244" s="4"/>
      <c r="FV244" s="4"/>
      <c r="FW244" s="4"/>
      <c r="FX244" s="4"/>
      <c r="FY244" s="4"/>
      <c r="FZ244" s="4"/>
      <c r="GA244" s="4"/>
      <c r="GB244" s="4"/>
      <c r="GC244" s="4"/>
      <c r="GD244" s="4"/>
      <c r="GE244" s="4"/>
      <c r="GF244" s="4"/>
      <c r="GG244" s="4"/>
      <c r="GH244" s="4"/>
      <c r="GI244" s="4"/>
      <c r="GJ244" s="4"/>
      <c r="GK244" s="4"/>
      <c r="GL244" s="4"/>
      <c r="GM244" s="4"/>
      <c r="GN244" s="4"/>
      <c r="GO244" s="4"/>
      <c r="GP244" s="4"/>
      <c r="GQ244" s="4"/>
      <c r="GR244" s="4"/>
      <c r="GS244" s="4"/>
      <c r="GT244" s="4"/>
      <c r="GU244" s="4"/>
      <c r="GV244" s="4"/>
      <c r="GW244" s="4"/>
      <c r="GX244" s="4"/>
      <c r="GY244" s="4"/>
      <c r="GZ244" s="4"/>
      <c r="HA244" s="4"/>
      <c r="HB244" s="4"/>
      <c r="HC244" s="4"/>
      <c r="HD244" s="4"/>
      <c r="HE244" s="4"/>
      <c r="HF244" s="4"/>
      <c r="HG244" s="4"/>
      <c r="HH244" s="4"/>
      <c r="HI244" s="4"/>
      <c r="HJ244" s="4"/>
      <c r="HK244" s="4"/>
      <c r="HL244" s="4"/>
      <c r="HM244" s="4"/>
      <c r="HN244" s="4"/>
      <c r="HO244" s="4"/>
      <c r="HP244" s="4"/>
      <c r="HQ244" s="4"/>
      <c r="HR244" s="4"/>
      <c r="HS244" s="4"/>
      <c r="HT244" s="4"/>
      <c r="HU244" s="4"/>
      <c r="HV244" s="4"/>
      <c r="HW244" s="4"/>
      <c r="HX244" s="4"/>
      <c r="HY244" s="4"/>
      <c r="HZ244" s="4"/>
      <c r="IA244" s="4"/>
      <c r="IB244" s="4"/>
      <c r="IC244" s="4"/>
      <c r="ID244" s="4"/>
      <c r="IE244" s="4"/>
      <c r="IF244" s="4"/>
      <c r="IG244" s="4"/>
    </row>
    <row r="245" spans="1:241">
      <c r="A245" s="517">
        <v>0</v>
      </c>
      <c r="B245" s="517"/>
      <c r="C245" s="517"/>
      <c r="D245" s="517"/>
      <c r="E245" s="517"/>
      <c r="F245" s="517"/>
      <c r="G245" s="517"/>
      <c r="H245" s="517"/>
      <c r="I245" s="517"/>
      <c r="J245" s="517"/>
      <c r="K245" s="517"/>
      <c r="L245" s="517"/>
      <c r="M245" s="517"/>
      <c r="N245" s="517"/>
      <c r="O245" s="517"/>
      <c r="P245" s="271">
        <f>P8+P12+P24+P28+P43+P50+P61+P193+P212+P231+P234</f>
        <v>0</v>
      </c>
      <c r="Q245" s="1"/>
      <c r="R245" s="267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  <c r="EM245" s="4"/>
      <c r="EN245" s="4"/>
      <c r="EO245" s="4"/>
      <c r="EP245" s="4"/>
      <c r="EQ245" s="4"/>
      <c r="ER245" s="4"/>
      <c r="ES245" s="4"/>
      <c r="ET245" s="4"/>
      <c r="EU245" s="4"/>
      <c r="EV245" s="4"/>
      <c r="EW245" s="4"/>
      <c r="EX245" s="4"/>
      <c r="EY245" s="4"/>
      <c r="EZ245" s="4"/>
      <c r="FA245" s="4"/>
      <c r="FB245" s="4"/>
      <c r="FC245" s="4"/>
      <c r="FD245" s="4"/>
      <c r="FE245" s="4"/>
      <c r="FF245" s="4"/>
      <c r="FG245" s="4"/>
      <c r="FH245" s="4"/>
      <c r="FI245" s="4"/>
      <c r="FJ245" s="4"/>
      <c r="FK245" s="4"/>
      <c r="FL245" s="4"/>
      <c r="FM245" s="4"/>
      <c r="FN245" s="4"/>
      <c r="FO245" s="4"/>
      <c r="FP245" s="4"/>
      <c r="FQ245" s="4"/>
      <c r="FR245" s="4"/>
      <c r="FS245" s="4"/>
      <c r="FT245" s="4"/>
      <c r="FU245" s="4"/>
      <c r="FV245" s="4"/>
      <c r="FW245" s="4"/>
      <c r="FX245" s="4"/>
      <c r="FY245" s="4"/>
      <c r="FZ245" s="4"/>
      <c r="GA245" s="4"/>
      <c r="GB245" s="4"/>
      <c r="GC245" s="4"/>
      <c r="GD245" s="4"/>
      <c r="GE245" s="4"/>
      <c r="GF245" s="4"/>
      <c r="GG245" s="4"/>
      <c r="GH245" s="4"/>
      <c r="GI245" s="4"/>
      <c r="GJ245" s="4"/>
      <c r="GK245" s="4"/>
      <c r="GL245" s="4"/>
      <c r="GM245" s="4"/>
      <c r="GN245" s="4"/>
      <c r="GO245" s="4"/>
      <c r="GP245" s="4"/>
      <c r="GQ245" s="4"/>
      <c r="GR245" s="4"/>
      <c r="GS245" s="4"/>
      <c r="GT245" s="4"/>
      <c r="GU245" s="4"/>
      <c r="GV245" s="4"/>
      <c r="GW245" s="4"/>
      <c r="GX245" s="4"/>
      <c r="GY245" s="4"/>
      <c r="GZ245" s="4"/>
      <c r="HA245" s="4"/>
      <c r="HB245" s="4"/>
      <c r="HC245" s="4"/>
      <c r="HD245" s="4"/>
      <c r="HE245" s="4"/>
      <c r="HF245" s="4"/>
      <c r="HG245" s="4"/>
      <c r="HH245" s="4"/>
      <c r="HI245" s="4"/>
      <c r="HJ245" s="4"/>
      <c r="HK245" s="4"/>
      <c r="HL245" s="4"/>
      <c r="HM245" s="4"/>
      <c r="HN245" s="4"/>
      <c r="HO245" s="4"/>
      <c r="HP245" s="4"/>
      <c r="HQ245" s="4"/>
      <c r="HR245" s="4"/>
      <c r="HS245" s="4"/>
      <c r="HT245" s="4"/>
      <c r="HU245" s="4"/>
      <c r="HV245" s="4"/>
      <c r="HW245" s="4"/>
      <c r="HX245" s="4"/>
      <c r="HY245" s="4"/>
      <c r="HZ245" s="4"/>
      <c r="IA245" s="4"/>
      <c r="IB245" s="4"/>
      <c r="IC245" s="4"/>
      <c r="ID245" s="4"/>
      <c r="IE245" s="4"/>
      <c r="IF245" s="4"/>
      <c r="IG245" s="4"/>
    </row>
    <row r="246" spans="1:241">
      <c r="A246" s="167" t="s">
        <v>609</v>
      </c>
      <c r="B246" s="175"/>
      <c r="C246" s="241"/>
      <c r="D246" s="68"/>
      <c r="E246" s="53"/>
      <c r="F246" s="219"/>
      <c r="G246" s="219"/>
      <c r="H246" s="219"/>
      <c r="I246" s="219"/>
      <c r="J246" s="219"/>
      <c r="K246" s="219"/>
      <c r="L246" s="219"/>
      <c r="M246" s="219"/>
      <c r="N246" s="220"/>
      <c r="O246" s="221">
        <f>'3-COMPOSIÇÃO BDI'!C17</f>
        <v>29.8</v>
      </c>
      <c r="P246" s="222">
        <f>P245*O246/100</f>
        <v>0</v>
      </c>
      <c r="Q246" s="10"/>
      <c r="R246" s="267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  <c r="EM246" s="4"/>
      <c r="EN246" s="4"/>
      <c r="EO246" s="4"/>
      <c r="EP246" s="4"/>
      <c r="EQ246" s="4"/>
      <c r="ER246" s="4"/>
      <c r="ES246" s="4"/>
      <c r="ET246" s="4"/>
      <c r="EU246" s="4"/>
      <c r="EV246" s="4"/>
      <c r="EW246" s="4"/>
      <c r="EX246" s="4"/>
      <c r="EY246" s="4"/>
      <c r="EZ246" s="4"/>
      <c r="FA246" s="4"/>
      <c r="FB246" s="4"/>
      <c r="FC246" s="4"/>
      <c r="FD246" s="4"/>
      <c r="FE246" s="4"/>
      <c r="FF246" s="4"/>
      <c r="FG246" s="4"/>
      <c r="FH246" s="4"/>
      <c r="FI246" s="4"/>
      <c r="FJ246" s="4"/>
      <c r="FK246" s="4"/>
      <c r="FL246" s="4"/>
      <c r="FM246" s="4"/>
      <c r="FN246" s="4"/>
      <c r="FO246" s="4"/>
      <c r="FP246" s="4"/>
      <c r="FQ246" s="4"/>
      <c r="FR246" s="4"/>
      <c r="FS246" s="4"/>
      <c r="FT246" s="4"/>
      <c r="FU246" s="4"/>
      <c r="FV246" s="4"/>
      <c r="FW246" s="4"/>
      <c r="FX246" s="4"/>
      <c r="FY246" s="4"/>
      <c r="FZ246" s="4"/>
      <c r="GA246" s="4"/>
      <c r="GB246" s="4"/>
      <c r="GC246" s="4"/>
      <c r="GD246" s="4"/>
      <c r="GE246" s="4"/>
      <c r="GF246" s="4"/>
      <c r="GG246" s="4"/>
      <c r="GH246" s="4"/>
      <c r="GI246" s="4"/>
      <c r="GJ246" s="4"/>
      <c r="GK246" s="4"/>
      <c r="GL246" s="4"/>
      <c r="GM246" s="4"/>
      <c r="GN246" s="4"/>
      <c r="GO246" s="4"/>
      <c r="GP246" s="4"/>
      <c r="GQ246" s="4"/>
      <c r="GR246" s="4"/>
      <c r="GS246" s="4"/>
      <c r="GT246" s="4"/>
      <c r="GU246" s="4"/>
      <c r="GV246" s="4"/>
      <c r="GW246" s="4"/>
      <c r="GX246" s="4"/>
      <c r="GY246" s="4"/>
      <c r="GZ246" s="4"/>
      <c r="HA246" s="4"/>
      <c r="HB246" s="4"/>
      <c r="HC246" s="4"/>
      <c r="HD246" s="4"/>
      <c r="HE246" s="4"/>
      <c r="HF246" s="4"/>
      <c r="HG246" s="4"/>
      <c r="HH246" s="4"/>
      <c r="HI246" s="4"/>
      <c r="HJ246" s="4"/>
      <c r="HK246" s="4"/>
      <c r="HL246" s="4"/>
      <c r="HM246" s="4"/>
      <c r="HN246" s="4"/>
      <c r="HO246" s="4"/>
      <c r="HP246" s="4"/>
      <c r="HQ246" s="4"/>
      <c r="HR246" s="4"/>
      <c r="HS246" s="4"/>
      <c r="HT246" s="4"/>
      <c r="HU246" s="4"/>
      <c r="HV246" s="4"/>
      <c r="HW246" s="4"/>
      <c r="HX246" s="4"/>
      <c r="HY246" s="4"/>
      <c r="HZ246" s="4"/>
      <c r="IA246" s="4"/>
      <c r="IB246" s="4"/>
      <c r="IC246" s="4"/>
      <c r="ID246" s="4"/>
      <c r="IE246" s="4"/>
      <c r="IF246" s="4"/>
      <c r="IG246" s="4"/>
    </row>
    <row r="247" spans="1:241">
      <c r="A247" s="517" t="s">
        <v>610</v>
      </c>
      <c r="B247" s="517"/>
      <c r="C247" s="517"/>
      <c r="D247" s="517"/>
      <c r="E247" s="517"/>
      <c r="F247" s="517"/>
      <c r="G247" s="517"/>
      <c r="H247" s="517"/>
      <c r="I247" s="517"/>
      <c r="J247" s="517"/>
      <c r="K247" s="517"/>
      <c r="L247" s="517"/>
      <c r="M247" s="517"/>
      <c r="N247" s="517"/>
      <c r="O247" s="517"/>
      <c r="P247" s="223">
        <f>P246+P245</f>
        <v>0</v>
      </c>
      <c r="Q247" s="1"/>
      <c r="R247" s="267"/>
      <c r="S247" s="130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  <c r="EM247" s="4"/>
      <c r="EN247" s="4"/>
      <c r="EO247" s="4"/>
      <c r="EP247" s="4"/>
      <c r="EQ247" s="4"/>
      <c r="ER247" s="4"/>
      <c r="ES247" s="4"/>
      <c r="ET247" s="4"/>
      <c r="EU247" s="4"/>
      <c r="EV247" s="4"/>
      <c r="EW247" s="4"/>
      <c r="EX247" s="4"/>
      <c r="EY247" s="4"/>
      <c r="EZ247" s="4"/>
      <c r="FA247" s="4"/>
      <c r="FB247" s="4"/>
      <c r="FC247" s="4"/>
      <c r="FD247" s="4"/>
      <c r="FE247" s="4"/>
      <c r="FF247" s="4"/>
      <c r="FG247" s="4"/>
      <c r="FH247" s="4"/>
      <c r="FI247" s="4"/>
      <c r="FJ247" s="4"/>
      <c r="FK247" s="4"/>
      <c r="FL247" s="4"/>
      <c r="FM247" s="4"/>
      <c r="FN247" s="4"/>
      <c r="FO247" s="4"/>
      <c r="FP247" s="4"/>
      <c r="FQ247" s="4"/>
      <c r="FR247" s="4"/>
      <c r="FS247" s="4"/>
      <c r="FT247" s="4"/>
      <c r="FU247" s="4"/>
      <c r="FV247" s="4"/>
      <c r="FW247" s="4"/>
      <c r="FX247" s="4"/>
      <c r="FY247" s="4"/>
      <c r="FZ247" s="4"/>
      <c r="GA247" s="4"/>
      <c r="GB247" s="4"/>
      <c r="GC247" s="4"/>
      <c r="GD247" s="4"/>
      <c r="GE247" s="4"/>
      <c r="GF247" s="4"/>
      <c r="GG247" s="4"/>
      <c r="GH247" s="4"/>
      <c r="GI247" s="4"/>
      <c r="GJ247" s="4"/>
      <c r="GK247" s="4"/>
      <c r="GL247" s="4"/>
      <c r="GM247" s="4"/>
      <c r="GN247" s="4"/>
      <c r="GO247" s="4"/>
      <c r="GP247" s="4"/>
      <c r="GQ247" s="4"/>
      <c r="GR247" s="4"/>
      <c r="GS247" s="4"/>
      <c r="GT247" s="4"/>
      <c r="GU247" s="4"/>
      <c r="GV247" s="4"/>
      <c r="GW247" s="4"/>
      <c r="GX247" s="4"/>
      <c r="GY247" s="4"/>
      <c r="GZ247" s="4"/>
      <c r="HA247" s="4"/>
      <c r="HB247" s="4"/>
      <c r="HC247" s="4"/>
      <c r="HD247" s="4"/>
      <c r="HE247" s="4"/>
      <c r="HF247" s="4"/>
      <c r="HG247" s="4"/>
      <c r="HH247" s="4"/>
      <c r="HI247" s="4"/>
      <c r="HJ247" s="4"/>
      <c r="HK247" s="4"/>
      <c r="HL247" s="4"/>
      <c r="HM247" s="4"/>
      <c r="HN247" s="4"/>
      <c r="HO247" s="4"/>
      <c r="HP247" s="4"/>
      <c r="HQ247" s="4"/>
      <c r="HR247" s="4"/>
      <c r="HS247" s="4"/>
      <c r="HT247" s="4"/>
      <c r="HU247" s="4"/>
      <c r="HV247" s="4"/>
      <c r="HW247" s="4"/>
      <c r="HX247" s="4"/>
      <c r="HY247" s="4"/>
      <c r="HZ247" s="4"/>
      <c r="IA247" s="4"/>
      <c r="IB247" s="4"/>
      <c r="IC247" s="4"/>
      <c r="ID247" s="4"/>
      <c r="IE247" s="4"/>
      <c r="IF247" s="4"/>
      <c r="IG247" s="4"/>
    </row>
    <row r="249" spans="1:241" ht="15">
      <c r="A249" s="516" t="s">
        <v>611</v>
      </c>
      <c r="B249" s="516"/>
      <c r="C249" s="516"/>
      <c r="D249" s="516"/>
      <c r="R249" s="496"/>
    </row>
    <row r="252" spans="1:241" ht="15" thickBot="1">
      <c r="D252" s="79"/>
      <c r="R252" s="496"/>
    </row>
    <row r="253" spans="1:241">
      <c r="D253" s="505" t="s">
        <v>612</v>
      </c>
      <c r="R253" s="496"/>
    </row>
    <row r="254" spans="1:241">
      <c r="D254" s="506" t="s">
        <v>613</v>
      </c>
      <c r="R254" s="496"/>
    </row>
    <row r="255" spans="1:241">
      <c r="D255"/>
      <c r="R255" s="496"/>
    </row>
  </sheetData>
  <mergeCells count="7">
    <mergeCell ref="A249:D249"/>
    <mergeCell ref="A247:O247"/>
    <mergeCell ref="B4:D4"/>
    <mergeCell ref="E4:P4"/>
    <mergeCell ref="B5:D5"/>
    <mergeCell ref="E5:O5"/>
    <mergeCell ref="A245:O245"/>
  </mergeCells>
  <conditionalFormatting sqref="D213:D228">
    <cfRule type="expression" dxfId="321" priority="3">
      <formula>AND(#REF!&lt;&gt;"COMPOSICAO",#REF!&lt;&gt;"INSUMO",#REF!&lt;&gt;"")</formula>
    </cfRule>
    <cfRule type="expression" dxfId="320" priority="4">
      <formula>AND(OR(#REF!="COMPOSICAO",#REF!="INSUMO",#REF!&lt;&gt;""),#REF!&lt;&gt;"")</formula>
    </cfRule>
  </conditionalFormatting>
  <conditionalFormatting sqref="D225:D226">
    <cfRule type="expression" dxfId="319" priority="1">
      <formula>AND($A163&lt;&gt;"COMPOSICAO",$A163&lt;&gt;"INSUMO",$A163&lt;&gt;"")</formula>
    </cfRule>
    <cfRule type="expression" dxfId="318" priority="2">
      <formula>AND(OR($A163="COMPOSICAO",$A163="INSUMO",$A163&lt;&gt;""),$A163&lt;&gt;"")</formula>
    </cfRule>
  </conditionalFormatting>
  <conditionalFormatting sqref="D227">
    <cfRule type="expression" dxfId="317" priority="552">
      <formula>AND($A164&lt;&gt;"COMPOSICAO",$A164&lt;&gt;"INSUMO",$A164&lt;&gt;"")</formula>
    </cfRule>
    <cfRule type="expression" dxfId="316" priority="553">
      <formula>AND(OR($A164="COMPOSICAO",$A164="INSUMO",$A164&lt;&gt;""),$A164&lt;&gt;"")</formula>
    </cfRule>
  </conditionalFormatting>
  <pageMargins left="0" right="0" top="0.13888888888888901" bottom="0.13888888888888901" header="0" footer="0"/>
  <pageSetup paperSize="9" scale="88" firstPageNumber="0" fitToHeight="0" pageOrder="overThenDown" orientation="portrait" verticalDpi="300" r:id="rId1"/>
  <headerFooter>
    <oddHeader>&amp;C&amp;"Arial,Normal"&amp;10&amp;A</oddHeader>
    <oddFooter>&amp;C&amp;"Arial,Normal"&amp;10Página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M567"/>
  <sheetViews>
    <sheetView tabSelected="1" topLeftCell="A152" zoomScaleNormal="100" workbookViewId="0">
      <selection activeCell="G152" sqref="G152:G160"/>
    </sheetView>
  </sheetViews>
  <sheetFormatPr defaultRowHeight="14.25"/>
  <cols>
    <col min="1" max="3" width="10.5" customWidth="1"/>
    <col min="4" max="4" width="37.75" customWidth="1"/>
    <col min="5" max="5" width="8.375" customWidth="1"/>
    <col min="6" max="6" width="9.375" customWidth="1"/>
    <col min="7" max="7" width="14.75" customWidth="1"/>
    <col min="8" max="8" width="14.5" customWidth="1"/>
    <col min="9" max="12" width="10.5" customWidth="1"/>
    <col min="13" max="13" width="13.5" customWidth="1"/>
    <col min="14" max="1023" width="10.5" customWidth="1"/>
    <col min="1024" max="1025" width="8.875" customWidth="1"/>
  </cols>
  <sheetData>
    <row r="4" spans="1:8" ht="4.5" customHeight="1"/>
    <row r="5" spans="1:8">
      <c r="A5" s="495" t="s">
        <v>0</v>
      </c>
      <c r="B5" s="525" t="str">
        <f>'1-PLANILHA_ORÇAMENTARIA'!B4</f>
        <v xml:space="preserve"> EDIFICIO  SEDE DA RECEITA FEDERAL DO BRASIL-4ª RF- SERVIÇOS DE  SEGURANÇA CONTRA INCÊNDIO  DO TERREO AO 6º ANDAR</v>
      </c>
      <c r="C5" s="525"/>
      <c r="D5" s="525"/>
      <c r="E5" s="525"/>
      <c r="F5" s="525"/>
      <c r="G5" s="525"/>
      <c r="H5" s="525"/>
    </row>
    <row r="6" spans="1:8">
      <c r="A6" s="495" t="s">
        <v>3</v>
      </c>
      <c r="B6" s="526" t="str">
        <f>'1-PLANILHA_ORÇAMENTARIA'!B5</f>
        <v>AV. ALFREDO LISBOA, 1152 -RECIFE ANTIGO-RECIFE/PE-CEP: 50.030-150</v>
      </c>
      <c r="C6" s="526"/>
      <c r="D6" s="526"/>
      <c r="E6" s="526"/>
      <c r="F6" s="526"/>
      <c r="G6" s="526"/>
      <c r="H6" s="526"/>
    </row>
    <row r="7" spans="1:8">
      <c r="A7" s="11"/>
      <c r="B7" s="527" t="s">
        <v>614</v>
      </c>
      <c r="C7" s="527"/>
      <c r="D7" s="527"/>
      <c r="E7" s="527"/>
      <c r="F7" s="527"/>
      <c r="G7" s="527"/>
      <c r="H7" s="527"/>
    </row>
    <row r="9" spans="1:8">
      <c r="B9" s="483" t="s">
        <v>26</v>
      </c>
      <c r="C9" s="484" t="s">
        <v>27</v>
      </c>
      <c r="D9" s="485"/>
      <c r="E9" s="486"/>
      <c r="F9" s="486"/>
      <c r="G9" s="486"/>
      <c r="H9" s="486"/>
    </row>
    <row r="10" spans="1:8">
      <c r="B10" s="487" t="s">
        <v>615</v>
      </c>
      <c r="C10" s="488" t="s">
        <v>616</v>
      </c>
      <c r="D10" s="487" t="s">
        <v>617</v>
      </c>
      <c r="E10" s="487" t="s">
        <v>328</v>
      </c>
      <c r="F10" s="487" t="s">
        <v>618</v>
      </c>
      <c r="G10" s="489" t="s">
        <v>619</v>
      </c>
      <c r="H10" s="487" t="s">
        <v>620</v>
      </c>
    </row>
    <row r="11" spans="1:8" ht="24.75" customHeight="1">
      <c r="B11" s="490" t="s">
        <v>7</v>
      </c>
      <c r="C11" s="491" t="s">
        <v>25</v>
      </c>
      <c r="D11" s="483" t="s">
        <v>621</v>
      </c>
      <c r="E11" s="486" t="s">
        <v>328</v>
      </c>
      <c r="F11" s="486"/>
      <c r="G11" s="486"/>
      <c r="H11" s="486"/>
    </row>
    <row r="12" spans="1:8" ht="29.25">
      <c r="B12" s="487" t="s">
        <v>622</v>
      </c>
      <c r="C12" s="488" t="s">
        <v>623</v>
      </c>
      <c r="D12" s="492" t="s">
        <v>624</v>
      </c>
      <c r="E12" s="493" t="s">
        <v>625</v>
      </c>
      <c r="F12" s="432">
        <f>6*15*2</f>
        <v>180</v>
      </c>
      <c r="G12" s="433">
        <v>0</v>
      </c>
      <c r="H12" s="432">
        <f>G12*F12</f>
        <v>0</v>
      </c>
    </row>
    <row r="13" spans="1:8">
      <c r="B13" s="485" t="s">
        <v>622</v>
      </c>
      <c r="C13" s="488" t="s">
        <v>626</v>
      </c>
      <c r="D13" s="485" t="s">
        <v>627</v>
      </c>
      <c r="E13" s="486" t="s">
        <v>540</v>
      </c>
      <c r="F13" s="432">
        <v>2</v>
      </c>
      <c r="G13" s="433">
        <v>0</v>
      </c>
      <c r="H13" s="432">
        <f>G13*F13</f>
        <v>0</v>
      </c>
    </row>
    <row r="14" spans="1:8">
      <c r="B14" s="313"/>
      <c r="C14" s="314"/>
      <c r="D14" s="11"/>
      <c r="E14" s="313"/>
      <c r="F14" s="313"/>
      <c r="G14" s="487" t="s">
        <v>628</v>
      </c>
      <c r="H14" s="494">
        <f>SUM(H12:H13)</f>
        <v>0</v>
      </c>
    </row>
    <row r="17" spans="2:8">
      <c r="B17" s="295" t="s">
        <v>26</v>
      </c>
      <c r="C17" s="378" t="s">
        <v>43</v>
      </c>
      <c r="D17" s="28" t="s">
        <v>617</v>
      </c>
      <c r="E17" s="29"/>
      <c r="F17" s="482"/>
      <c r="G17" s="28"/>
      <c r="H17" s="28"/>
    </row>
    <row r="18" spans="2:8" ht="18">
      <c r="B18" s="29" t="s">
        <v>7</v>
      </c>
      <c r="C18" s="443" t="s">
        <v>42</v>
      </c>
      <c r="D18" s="467" t="s">
        <v>629</v>
      </c>
      <c r="E18" s="29" t="s">
        <v>102</v>
      </c>
      <c r="F18" s="481">
        <v>1</v>
      </c>
      <c r="G18" s="446">
        <v>0</v>
      </c>
      <c r="H18" s="446">
        <f>G18*F18</f>
        <v>0</v>
      </c>
    </row>
    <row r="19" spans="2:8">
      <c r="B19" s="298" t="s">
        <v>36</v>
      </c>
      <c r="C19" s="298">
        <v>88316</v>
      </c>
      <c r="D19" s="301" t="s">
        <v>627</v>
      </c>
      <c r="E19" s="298"/>
      <c r="F19" s="481">
        <v>0.4</v>
      </c>
      <c r="G19" s="432">
        <v>0</v>
      </c>
      <c r="H19" s="446">
        <f>G19*F19</f>
        <v>0</v>
      </c>
    </row>
    <row r="20" spans="2:8">
      <c r="B20" s="322"/>
      <c r="C20" s="323"/>
      <c r="D20" s="324"/>
      <c r="E20" s="325"/>
      <c r="F20" s="325"/>
      <c r="G20" s="28" t="s">
        <v>628</v>
      </c>
      <c r="H20" s="447">
        <f>SUM(H18:H19)</f>
        <v>0</v>
      </c>
    </row>
    <row r="21" spans="2:8">
      <c r="B21" s="528" t="s">
        <v>630</v>
      </c>
      <c r="C21" s="528"/>
      <c r="D21" s="528"/>
      <c r="E21" s="325"/>
      <c r="F21" s="325"/>
      <c r="G21" s="325"/>
      <c r="H21" s="327"/>
    </row>
    <row r="24" spans="2:8">
      <c r="B24" s="295" t="s">
        <v>26</v>
      </c>
      <c r="C24" s="378" t="s">
        <v>46</v>
      </c>
      <c r="D24" s="28" t="s">
        <v>617</v>
      </c>
      <c r="E24" s="29" t="s">
        <v>182</v>
      </c>
      <c r="F24" s="28" t="s">
        <v>618</v>
      </c>
      <c r="G24" s="28" t="s">
        <v>619</v>
      </c>
      <c r="H24" s="28" t="s">
        <v>620</v>
      </c>
    </row>
    <row r="25" spans="2:8" ht="45.4" customHeight="1">
      <c r="B25" s="29" t="s">
        <v>7</v>
      </c>
      <c r="C25" s="443" t="s">
        <v>45</v>
      </c>
      <c r="D25" s="467" t="s">
        <v>631</v>
      </c>
      <c r="E25" s="29" t="s">
        <v>182</v>
      </c>
      <c r="F25" s="445">
        <v>0</v>
      </c>
      <c r="G25" s="446">
        <v>0</v>
      </c>
      <c r="H25" s="446">
        <f>G25*F25</f>
        <v>0</v>
      </c>
    </row>
    <row r="26" spans="2:8">
      <c r="B26" s="298" t="s">
        <v>36</v>
      </c>
      <c r="C26" s="468" t="s">
        <v>632</v>
      </c>
      <c r="D26" s="467" t="s">
        <v>633</v>
      </c>
      <c r="E26" s="298" t="s">
        <v>540</v>
      </c>
      <c r="F26" s="445">
        <v>0.16</v>
      </c>
      <c r="G26" s="433">
        <v>0</v>
      </c>
      <c r="H26" s="446">
        <f>F26*G26</f>
        <v>0</v>
      </c>
    </row>
    <row r="27" spans="2:8">
      <c r="B27" s="298" t="s">
        <v>36</v>
      </c>
      <c r="C27" s="298">
        <v>88316</v>
      </c>
      <c r="D27" s="301" t="s">
        <v>627</v>
      </c>
      <c r="E27" s="298" t="s">
        <v>540</v>
      </c>
      <c r="F27" s="445">
        <v>0.16</v>
      </c>
      <c r="G27" s="433">
        <v>0</v>
      </c>
      <c r="H27" s="446">
        <f>G27*F27</f>
        <v>0</v>
      </c>
    </row>
    <row r="28" spans="2:8">
      <c r="B28" s="463"/>
      <c r="C28" s="464"/>
      <c r="D28" s="465"/>
      <c r="E28" s="466"/>
      <c r="F28" s="470"/>
      <c r="G28" s="28" t="s">
        <v>628</v>
      </c>
      <c r="H28" s="447">
        <f>SUM(H25:H27)</f>
        <v>0</v>
      </c>
    </row>
    <row r="29" spans="2:8">
      <c r="B29" s="529" t="s">
        <v>634</v>
      </c>
      <c r="C29" s="529"/>
      <c r="D29" s="529"/>
      <c r="E29" s="337"/>
      <c r="F29" s="337"/>
      <c r="G29" s="337"/>
      <c r="H29" s="337"/>
    </row>
    <row r="32" spans="2:8">
      <c r="B32" s="295" t="s">
        <v>26</v>
      </c>
      <c r="C32" s="378" t="s">
        <v>92</v>
      </c>
      <c r="D32" s="28" t="s">
        <v>617</v>
      </c>
      <c r="E32" s="29" t="s">
        <v>182</v>
      </c>
      <c r="F32" s="28" t="s">
        <v>618</v>
      </c>
      <c r="G32" s="28" t="s">
        <v>619</v>
      </c>
      <c r="H32" s="28" t="s">
        <v>620</v>
      </c>
    </row>
    <row r="33" spans="2:8" ht="53.85" customHeight="1">
      <c r="B33" s="29" t="s">
        <v>7</v>
      </c>
      <c r="C33" s="443" t="s">
        <v>91</v>
      </c>
      <c r="D33" s="193" t="s">
        <v>93</v>
      </c>
      <c r="E33" s="205" t="s">
        <v>635</v>
      </c>
      <c r="F33" s="445">
        <v>0</v>
      </c>
      <c r="G33" s="446">
        <v>0</v>
      </c>
      <c r="H33" s="446">
        <f>G33*F33</f>
        <v>0</v>
      </c>
    </row>
    <row r="34" spans="2:8">
      <c r="B34" s="29"/>
      <c r="C34" s="479"/>
      <c r="D34" s="480"/>
      <c r="E34" s="29"/>
      <c r="F34" s="481"/>
      <c r="G34" s="446"/>
      <c r="H34" s="446"/>
    </row>
    <row r="35" spans="2:8">
      <c r="B35" s="298" t="s">
        <v>36</v>
      </c>
      <c r="C35" s="298">
        <v>88316</v>
      </c>
      <c r="D35" s="301" t="s">
        <v>627</v>
      </c>
      <c r="E35" s="298" t="s">
        <v>540</v>
      </c>
      <c r="F35" s="481">
        <v>0.4</v>
      </c>
      <c r="G35" s="433">
        <v>0</v>
      </c>
      <c r="H35" s="446">
        <f>F35*G35</f>
        <v>0</v>
      </c>
    </row>
    <row r="36" spans="2:8">
      <c r="B36" s="322"/>
      <c r="C36" s="323"/>
      <c r="D36" s="324"/>
      <c r="E36" s="325"/>
      <c r="F36" s="325"/>
      <c r="G36" s="28" t="s">
        <v>628</v>
      </c>
      <c r="H36" s="447">
        <f>SUM(H35:H35)</f>
        <v>0</v>
      </c>
    </row>
    <row r="37" spans="2:8">
      <c r="B37" s="528" t="s">
        <v>630</v>
      </c>
      <c r="C37" s="528"/>
      <c r="D37" s="528"/>
      <c r="E37" s="325"/>
      <c r="F37" s="325"/>
      <c r="G37" s="325"/>
      <c r="H37" s="327"/>
    </row>
    <row r="40" spans="2:8">
      <c r="B40" s="295" t="s">
        <v>26</v>
      </c>
      <c r="C40" s="378" t="s">
        <v>100</v>
      </c>
      <c r="D40" s="28" t="s">
        <v>617</v>
      </c>
      <c r="E40" s="29" t="s">
        <v>182</v>
      </c>
      <c r="F40" s="28" t="s">
        <v>618</v>
      </c>
      <c r="G40" s="28" t="s">
        <v>619</v>
      </c>
      <c r="H40" s="28" t="s">
        <v>620</v>
      </c>
    </row>
    <row r="41" spans="2:8" ht="22.5">
      <c r="B41" s="29" t="s">
        <v>7</v>
      </c>
      <c r="C41" s="473" t="s">
        <v>99</v>
      </c>
      <c r="D41" s="474" t="s">
        <v>636</v>
      </c>
      <c r="E41" s="475" t="s">
        <v>328</v>
      </c>
      <c r="F41" s="475"/>
      <c r="G41" s="475"/>
      <c r="H41" s="475"/>
    </row>
    <row r="42" spans="2:8" ht="48.75">
      <c r="B42" s="303" t="s">
        <v>36</v>
      </c>
      <c r="C42" s="296">
        <v>39566</v>
      </c>
      <c r="D42" s="476" t="s">
        <v>637</v>
      </c>
      <c r="E42" s="475" t="s">
        <v>55</v>
      </c>
      <c r="F42" s="475">
        <v>1.1000000000000001</v>
      </c>
      <c r="G42" s="433">
        <v>0</v>
      </c>
      <c r="H42" s="477">
        <f t="shared" ref="H42:H50" si="0">F42*G42</f>
        <v>0</v>
      </c>
    </row>
    <row r="43" spans="2:8" ht="29.25">
      <c r="B43" s="303"/>
      <c r="C43" s="478" t="s">
        <v>638</v>
      </c>
      <c r="D43" s="476" t="s">
        <v>639</v>
      </c>
      <c r="E43" s="475" t="s">
        <v>69</v>
      </c>
      <c r="F43" s="475">
        <v>2.4</v>
      </c>
      <c r="G43" s="433">
        <v>0</v>
      </c>
      <c r="H43" s="477">
        <f t="shared" si="0"/>
        <v>0</v>
      </c>
    </row>
    <row r="44" spans="2:8" ht="29.25">
      <c r="B44" s="303"/>
      <c r="C44" s="478" t="s">
        <v>640</v>
      </c>
      <c r="D44" s="476" t="s">
        <v>641</v>
      </c>
      <c r="E44" s="475" t="s">
        <v>642</v>
      </c>
      <c r="F44" s="475">
        <v>0.05</v>
      </c>
      <c r="G44" s="433">
        <v>0</v>
      </c>
      <c r="H44" s="477">
        <f t="shared" si="0"/>
        <v>0</v>
      </c>
    </row>
    <row r="45" spans="2:8" ht="48.75">
      <c r="B45" s="303"/>
      <c r="C45" s="478" t="s">
        <v>643</v>
      </c>
      <c r="D45" s="476" t="s">
        <v>644</v>
      </c>
      <c r="E45" s="475" t="s">
        <v>182</v>
      </c>
      <c r="F45" s="475">
        <v>5</v>
      </c>
      <c r="G45" s="433">
        <v>0</v>
      </c>
      <c r="H45" s="477">
        <f t="shared" si="0"/>
        <v>0</v>
      </c>
    </row>
    <row r="46" spans="2:8" ht="29.25">
      <c r="B46" s="303"/>
      <c r="C46" s="478" t="s">
        <v>645</v>
      </c>
      <c r="D46" s="476" t="s">
        <v>646</v>
      </c>
      <c r="E46" s="475" t="s">
        <v>69</v>
      </c>
      <c r="F46" s="475">
        <v>2.4</v>
      </c>
      <c r="G46" s="433">
        <v>0</v>
      </c>
      <c r="H46" s="477">
        <f t="shared" si="0"/>
        <v>0</v>
      </c>
    </row>
    <row r="47" spans="2:8">
      <c r="B47" s="303" t="s">
        <v>36</v>
      </c>
      <c r="C47" s="478" t="s">
        <v>647</v>
      </c>
      <c r="D47" s="303" t="s">
        <v>648</v>
      </c>
      <c r="E47" s="475" t="s">
        <v>649</v>
      </c>
      <c r="F47" s="475">
        <v>0.05</v>
      </c>
      <c r="G47" s="433">
        <v>0</v>
      </c>
      <c r="H47" s="477">
        <f t="shared" si="0"/>
        <v>0</v>
      </c>
    </row>
    <row r="48" spans="2:8" ht="19.5">
      <c r="B48" s="303" t="s">
        <v>36</v>
      </c>
      <c r="C48" s="478" t="s">
        <v>650</v>
      </c>
      <c r="D48" s="476" t="s">
        <v>651</v>
      </c>
      <c r="E48" s="475" t="s">
        <v>69</v>
      </c>
      <c r="F48" s="475">
        <v>2.4</v>
      </c>
      <c r="G48" s="433">
        <v>0</v>
      </c>
      <c r="H48" s="477">
        <f t="shared" si="0"/>
        <v>0</v>
      </c>
    </row>
    <row r="49" spans="2:8">
      <c r="B49" s="303" t="s">
        <v>36</v>
      </c>
      <c r="C49" s="478" t="s">
        <v>652</v>
      </c>
      <c r="D49" s="303" t="s">
        <v>653</v>
      </c>
      <c r="E49" s="475" t="s">
        <v>540</v>
      </c>
      <c r="F49" s="475">
        <v>1.5</v>
      </c>
      <c r="G49" s="433">
        <v>0</v>
      </c>
      <c r="H49" s="477">
        <f t="shared" si="0"/>
        <v>0</v>
      </c>
    </row>
    <row r="50" spans="2:8">
      <c r="B50" s="303" t="s">
        <v>36</v>
      </c>
      <c r="C50" s="478" t="s">
        <v>626</v>
      </c>
      <c r="D50" s="303" t="s">
        <v>627</v>
      </c>
      <c r="E50" s="475" t="s">
        <v>540</v>
      </c>
      <c r="F50" s="475">
        <v>1.5</v>
      </c>
      <c r="G50" s="433">
        <v>0</v>
      </c>
      <c r="H50" s="477">
        <f t="shared" si="0"/>
        <v>0</v>
      </c>
    </row>
    <row r="51" spans="2:8">
      <c r="B51" s="338"/>
      <c r="C51" s="339"/>
      <c r="D51" s="340"/>
      <c r="E51" s="341"/>
      <c r="F51" s="341"/>
      <c r="G51" s="28" t="s">
        <v>628</v>
      </c>
      <c r="H51" s="447">
        <f>SUM(H42:H50)</f>
        <v>0</v>
      </c>
    </row>
    <row r="52" spans="2:8">
      <c r="B52" s="530" t="s">
        <v>654</v>
      </c>
      <c r="C52" s="530"/>
      <c r="D52" s="530"/>
      <c r="E52" s="325"/>
      <c r="F52" s="325"/>
      <c r="G52" s="325"/>
      <c r="H52" s="327"/>
    </row>
    <row r="55" spans="2:8">
      <c r="B55" s="315" t="s">
        <v>26</v>
      </c>
      <c r="C55" s="328" t="s">
        <v>156</v>
      </c>
      <c r="D55" s="329" t="s">
        <v>617</v>
      </c>
      <c r="E55" s="316" t="s">
        <v>182</v>
      </c>
      <c r="F55" s="329" t="s">
        <v>618</v>
      </c>
      <c r="G55" s="329" t="s">
        <v>619</v>
      </c>
      <c r="H55" s="329" t="s">
        <v>620</v>
      </c>
    </row>
    <row r="56" spans="2:8" ht="33.75">
      <c r="B56" s="316" t="s">
        <v>7</v>
      </c>
      <c r="C56" s="317" t="s">
        <v>155</v>
      </c>
      <c r="D56" s="342" t="s">
        <v>157</v>
      </c>
      <c r="E56" s="316" t="s">
        <v>182</v>
      </c>
      <c r="F56" s="330">
        <v>0</v>
      </c>
      <c r="G56" s="319">
        <v>0</v>
      </c>
      <c r="H56" s="319">
        <f>G56*F56</f>
        <v>0</v>
      </c>
    </row>
    <row r="57" spans="2:8" ht="33.75">
      <c r="B57" s="343" t="s">
        <v>36</v>
      </c>
      <c r="C57" s="343" t="s">
        <v>655</v>
      </c>
      <c r="D57" s="342" t="s">
        <v>656</v>
      </c>
      <c r="E57" s="316" t="s">
        <v>162</v>
      </c>
      <c r="F57" s="330">
        <v>1</v>
      </c>
      <c r="G57" s="472"/>
      <c r="H57" s="319"/>
    </row>
    <row r="58" spans="2:8">
      <c r="B58" s="316"/>
      <c r="C58" s="331" t="s">
        <v>657</v>
      </c>
      <c r="D58" s="318" t="s">
        <v>658</v>
      </c>
      <c r="E58" s="316" t="s">
        <v>69</v>
      </c>
      <c r="F58" s="330">
        <v>20</v>
      </c>
      <c r="G58" s="434">
        <v>0</v>
      </c>
      <c r="H58" s="319">
        <f>F58*G58</f>
        <v>0</v>
      </c>
    </row>
    <row r="59" spans="2:8">
      <c r="B59" s="320" t="s">
        <v>36</v>
      </c>
      <c r="C59" s="331" t="s">
        <v>632</v>
      </c>
      <c r="D59" s="318" t="s">
        <v>633</v>
      </c>
      <c r="E59" s="320" t="s">
        <v>540</v>
      </c>
      <c r="F59" s="330">
        <v>0.16</v>
      </c>
      <c r="G59" s="434">
        <v>0</v>
      </c>
      <c r="H59" s="319">
        <f>F59*G59</f>
        <v>0</v>
      </c>
    </row>
    <row r="60" spans="2:8">
      <c r="B60" s="320" t="s">
        <v>36</v>
      </c>
      <c r="C60" s="320">
        <v>88316</v>
      </c>
      <c r="D60" s="321" t="s">
        <v>627</v>
      </c>
      <c r="E60" s="320" t="s">
        <v>540</v>
      </c>
      <c r="F60" s="330">
        <v>0.16</v>
      </c>
      <c r="G60" s="434">
        <v>0</v>
      </c>
      <c r="H60" s="319">
        <f>G60*F60</f>
        <v>0</v>
      </c>
    </row>
    <row r="61" spans="2:8">
      <c r="B61" s="332"/>
      <c r="C61" s="333"/>
      <c r="D61" s="334"/>
      <c r="E61" s="335"/>
      <c r="F61" s="335"/>
      <c r="G61" s="336" t="s">
        <v>628</v>
      </c>
      <c r="H61" s="430">
        <f>SUM(H56:H60)</f>
        <v>0</v>
      </c>
    </row>
    <row r="62" spans="2:8">
      <c r="B62" s="529" t="s">
        <v>634</v>
      </c>
      <c r="C62" s="529"/>
      <c r="D62" s="529"/>
      <c r="E62" s="337"/>
      <c r="F62" s="337"/>
      <c r="G62" s="337"/>
      <c r="H62" s="337"/>
    </row>
    <row r="64" spans="2:8">
      <c r="B64" s="295" t="s">
        <v>26</v>
      </c>
      <c r="C64" s="378" t="s">
        <v>160</v>
      </c>
      <c r="D64" s="28" t="s">
        <v>617</v>
      </c>
      <c r="E64" s="29" t="s">
        <v>182</v>
      </c>
      <c r="F64" s="28" t="s">
        <v>618</v>
      </c>
      <c r="G64" s="28" t="s">
        <v>619</v>
      </c>
      <c r="H64" s="28" t="s">
        <v>620</v>
      </c>
    </row>
    <row r="65" spans="2:8" ht="33.75">
      <c r="B65" s="29" t="s">
        <v>7</v>
      </c>
      <c r="C65" s="443" t="s">
        <v>158</v>
      </c>
      <c r="D65" s="469" t="s">
        <v>161</v>
      </c>
      <c r="E65" s="29" t="s">
        <v>182</v>
      </c>
      <c r="F65" s="445"/>
      <c r="G65" s="446"/>
      <c r="H65" s="446"/>
    </row>
    <row r="66" spans="2:8" ht="33.75">
      <c r="B66" s="398" t="s">
        <v>36</v>
      </c>
      <c r="C66" s="398" t="s">
        <v>655</v>
      </c>
      <c r="D66" s="469" t="s">
        <v>656</v>
      </c>
      <c r="E66" s="29" t="s">
        <v>162</v>
      </c>
      <c r="F66" s="445">
        <v>1</v>
      </c>
      <c r="G66" s="471">
        <v>0</v>
      </c>
      <c r="H66" s="446">
        <f>F66*G66</f>
        <v>0</v>
      </c>
    </row>
    <row r="67" spans="2:8">
      <c r="B67" s="398"/>
      <c r="C67" s="398" t="s">
        <v>659</v>
      </c>
      <c r="D67" s="469" t="s">
        <v>660</v>
      </c>
      <c r="E67" s="29" t="s">
        <v>661</v>
      </c>
      <c r="F67" s="445">
        <v>1</v>
      </c>
      <c r="G67" s="433">
        <v>0</v>
      </c>
      <c r="H67" s="446">
        <f>F67*G67</f>
        <v>0</v>
      </c>
    </row>
    <row r="68" spans="2:8">
      <c r="B68" s="29"/>
      <c r="C68" s="468" t="s">
        <v>657</v>
      </c>
      <c r="D68" s="467" t="s">
        <v>658</v>
      </c>
      <c r="E68" s="29" t="s">
        <v>69</v>
      </c>
      <c r="F68" s="445">
        <v>20</v>
      </c>
      <c r="G68" s="433">
        <v>0</v>
      </c>
      <c r="H68" s="446">
        <f>F68*G68</f>
        <v>0</v>
      </c>
    </row>
    <row r="69" spans="2:8">
      <c r="B69" s="298" t="s">
        <v>36</v>
      </c>
      <c r="C69" s="468" t="s">
        <v>632</v>
      </c>
      <c r="D69" s="467" t="s">
        <v>633</v>
      </c>
      <c r="E69" s="298" t="s">
        <v>540</v>
      </c>
      <c r="F69" s="445">
        <v>0.16</v>
      </c>
      <c r="G69" s="433">
        <v>0</v>
      </c>
      <c r="H69" s="446">
        <f>F69*G69</f>
        <v>0</v>
      </c>
    </row>
    <row r="70" spans="2:8">
      <c r="B70" s="298" t="s">
        <v>36</v>
      </c>
      <c r="C70" s="298">
        <v>88316</v>
      </c>
      <c r="D70" s="301" t="s">
        <v>627</v>
      </c>
      <c r="E70" s="298" t="s">
        <v>540</v>
      </c>
      <c r="F70" s="445">
        <v>0.16</v>
      </c>
      <c r="G70" s="433">
        <v>0</v>
      </c>
      <c r="H70" s="446">
        <f>G70*F70</f>
        <v>0</v>
      </c>
    </row>
    <row r="71" spans="2:8">
      <c r="B71" s="463"/>
      <c r="C71" s="464"/>
      <c r="D71" s="465"/>
      <c r="E71" s="466"/>
      <c r="F71" s="470"/>
      <c r="G71" s="28" t="s">
        <v>628</v>
      </c>
      <c r="H71" s="447">
        <f>SUM(H65:H70)</f>
        <v>0</v>
      </c>
    </row>
    <row r="72" spans="2:8">
      <c r="B72" s="529" t="s">
        <v>634</v>
      </c>
      <c r="C72" s="529"/>
      <c r="D72" s="529"/>
      <c r="E72" s="337"/>
      <c r="F72" s="337"/>
      <c r="G72" s="337"/>
      <c r="H72" s="337"/>
    </row>
    <row r="75" spans="2:8">
      <c r="B75" s="295" t="s">
        <v>26</v>
      </c>
      <c r="C75" s="378" t="s">
        <v>164</v>
      </c>
      <c r="D75" s="28" t="s">
        <v>617</v>
      </c>
      <c r="E75" s="29" t="s">
        <v>182</v>
      </c>
      <c r="F75" s="28" t="s">
        <v>618</v>
      </c>
      <c r="G75" s="28" t="s">
        <v>619</v>
      </c>
      <c r="H75" s="28" t="s">
        <v>620</v>
      </c>
    </row>
    <row r="76" spans="2:8" ht="18">
      <c r="B76" s="29" t="s">
        <v>7</v>
      </c>
      <c r="C76" s="443" t="s">
        <v>163</v>
      </c>
      <c r="D76" s="467" t="s">
        <v>662</v>
      </c>
      <c r="E76" s="29" t="s">
        <v>182</v>
      </c>
      <c r="F76" s="445"/>
      <c r="G76" s="446"/>
      <c r="H76" s="446"/>
    </row>
    <row r="77" spans="2:8">
      <c r="B77" s="298" t="s">
        <v>36</v>
      </c>
      <c r="C77" s="468" t="s">
        <v>632</v>
      </c>
      <c r="D77" s="467" t="s">
        <v>633</v>
      </c>
      <c r="E77" s="298" t="s">
        <v>540</v>
      </c>
      <c r="F77" s="445">
        <v>0.16</v>
      </c>
      <c r="G77" s="433">
        <v>0</v>
      </c>
      <c r="H77" s="446">
        <f>F77*G77</f>
        <v>0</v>
      </c>
    </row>
    <row r="78" spans="2:8">
      <c r="B78" s="298" t="s">
        <v>36</v>
      </c>
      <c r="C78" s="298">
        <v>88316</v>
      </c>
      <c r="D78" s="301" t="s">
        <v>627</v>
      </c>
      <c r="E78" s="298" t="s">
        <v>540</v>
      </c>
      <c r="F78" s="445">
        <v>0.16</v>
      </c>
      <c r="G78" s="433">
        <v>0</v>
      </c>
      <c r="H78" s="446">
        <f>G78*F78</f>
        <v>0</v>
      </c>
    </row>
    <row r="79" spans="2:8">
      <c r="B79" s="463"/>
      <c r="C79" s="464"/>
      <c r="D79" s="465"/>
      <c r="E79" s="466"/>
      <c r="F79" s="466"/>
      <c r="G79" s="326" t="s">
        <v>628</v>
      </c>
      <c r="H79" s="447">
        <f>SUM(H76:H78)</f>
        <v>0</v>
      </c>
    </row>
    <row r="80" spans="2:8">
      <c r="B80" s="529" t="s">
        <v>634</v>
      </c>
      <c r="C80" s="529"/>
      <c r="D80" s="529"/>
      <c r="E80" s="337"/>
      <c r="F80" s="337"/>
      <c r="G80" s="337"/>
      <c r="H80" s="337"/>
    </row>
    <row r="81" spans="2:12">
      <c r="B81" s="344"/>
      <c r="C81" s="344"/>
      <c r="D81" s="344"/>
      <c r="E81" s="341"/>
      <c r="F81" s="341"/>
      <c r="G81" s="341"/>
      <c r="H81" s="341"/>
    </row>
    <row r="83" spans="2:12">
      <c r="B83" s="345"/>
      <c r="C83" s="346"/>
      <c r="D83" s="347"/>
      <c r="E83" s="348"/>
      <c r="F83" s="349"/>
      <c r="G83" s="349"/>
      <c r="H83" s="349"/>
    </row>
    <row r="84" spans="2:12">
      <c r="B84" s="354" t="s">
        <v>26</v>
      </c>
      <c r="C84" s="453" t="s">
        <v>167</v>
      </c>
      <c r="D84" s="356" t="s">
        <v>617</v>
      </c>
      <c r="E84" s="357" t="s">
        <v>182</v>
      </c>
      <c r="F84" s="356" t="s">
        <v>618</v>
      </c>
      <c r="G84" s="356" t="s">
        <v>619</v>
      </c>
      <c r="H84" s="356" t="s">
        <v>620</v>
      </c>
    </row>
    <row r="85" spans="2:12" ht="78.75">
      <c r="B85" s="357" t="s">
        <v>7</v>
      </c>
      <c r="C85" s="454" t="s">
        <v>166</v>
      </c>
      <c r="D85" s="455" t="s">
        <v>663</v>
      </c>
      <c r="E85" s="456"/>
      <c r="F85" s="456"/>
      <c r="G85" s="456"/>
      <c r="H85" s="456"/>
    </row>
    <row r="86" spans="2:12" ht="56.25">
      <c r="B86" s="357" t="s">
        <v>664</v>
      </c>
      <c r="C86" s="457"/>
      <c r="D86" s="449" t="s">
        <v>665</v>
      </c>
      <c r="E86" s="456" t="s">
        <v>666</v>
      </c>
      <c r="F86" s="456">
        <v>1</v>
      </c>
      <c r="G86" s="433">
        <v>0</v>
      </c>
      <c r="H86" s="458">
        <f>F86*G86</f>
        <v>0</v>
      </c>
    </row>
    <row r="87" spans="2:12">
      <c r="B87" s="458"/>
      <c r="C87" s="457" t="s">
        <v>667</v>
      </c>
      <c r="D87" s="458" t="s">
        <v>668</v>
      </c>
      <c r="E87" s="456" t="s">
        <v>540</v>
      </c>
      <c r="F87" s="456">
        <v>3.5</v>
      </c>
      <c r="G87" s="433">
        <v>0</v>
      </c>
      <c r="H87" s="458">
        <f>F87*G87</f>
        <v>0</v>
      </c>
    </row>
    <row r="88" spans="2:12">
      <c r="B88" s="458"/>
      <c r="C88" s="457" t="s">
        <v>632</v>
      </c>
      <c r="D88" s="458" t="s">
        <v>633</v>
      </c>
      <c r="E88" s="456" t="s">
        <v>540</v>
      </c>
      <c r="F88" s="456">
        <v>3.5</v>
      </c>
      <c r="G88" s="433">
        <v>0</v>
      </c>
      <c r="H88" s="458">
        <f>F88*G88</f>
        <v>0</v>
      </c>
    </row>
    <row r="89" spans="2:12">
      <c r="B89" s="350"/>
      <c r="C89" s="351"/>
      <c r="D89" s="350"/>
      <c r="E89" s="352"/>
      <c r="F89" s="352"/>
      <c r="G89" s="352"/>
      <c r="H89" s="462">
        <f>SUM(H86:H88)</f>
        <v>0</v>
      </c>
    </row>
    <row r="90" spans="2:12">
      <c r="B90" s="350"/>
      <c r="C90" s="351"/>
      <c r="D90" s="350"/>
      <c r="E90" s="352"/>
      <c r="F90" s="352"/>
      <c r="G90" s="352"/>
      <c r="H90" s="352"/>
    </row>
    <row r="91" spans="2:12">
      <c r="B91" s="354" t="s">
        <v>26</v>
      </c>
      <c r="C91" s="459" t="s">
        <v>170</v>
      </c>
      <c r="D91" s="356" t="s">
        <v>617</v>
      </c>
      <c r="E91" s="357" t="s">
        <v>182</v>
      </c>
      <c r="F91" s="356" t="s">
        <v>618</v>
      </c>
      <c r="G91" s="356" t="s">
        <v>619</v>
      </c>
      <c r="H91" s="356" t="s">
        <v>620</v>
      </c>
    </row>
    <row r="92" spans="2:12" ht="33.75">
      <c r="B92" s="357" t="s">
        <v>7</v>
      </c>
      <c r="C92" s="507" t="s">
        <v>169</v>
      </c>
      <c r="D92" s="449" t="s">
        <v>171</v>
      </c>
      <c r="E92" s="456"/>
      <c r="F92" s="456"/>
      <c r="G92" s="456"/>
      <c r="H92" s="456"/>
    </row>
    <row r="93" spans="2:12" ht="33.75">
      <c r="B93" s="357" t="s">
        <v>75</v>
      </c>
      <c r="C93" s="452"/>
      <c r="D93" s="449" t="s">
        <v>669</v>
      </c>
      <c r="E93" s="456" t="s">
        <v>182</v>
      </c>
      <c r="F93" s="456">
        <v>1</v>
      </c>
      <c r="G93" s="433">
        <v>0</v>
      </c>
      <c r="H93" s="458">
        <f>F93*G93</f>
        <v>0</v>
      </c>
    </row>
    <row r="94" spans="2:12">
      <c r="B94" s="458"/>
      <c r="C94" s="457" t="s">
        <v>667</v>
      </c>
      <c r="D94" s="458" t="s">
        <v>668</v>
      </c>
      <c r="E94" s="456" t="s">
        <v>540</v>
      </c>
      <c r="F94" s="456">
        <v>0.5</v>
      </c>
      <c r="G94" s="433">
        <v>0</v>
      </c>
      <c r="H94" s="460">
        <f>F94*G94</f>
        <v>0</v>
      </c>
      <c r="L94" s="12"/>
    </row>
    <row r="95" spans="2:12">
      <c r="B95" s="458"/>
      <c r="C95" s="457" t="s">
        <v>632</v>
      </c>
      <c r="D95" s="458" t="s">
        <v>633</v>
      </c>
      <c r="E95" s="456" t="s">
        <v>540</v>
      </c>
      <c r="F95" s="456">
        <v>0.5</v>
      </c>
      <c r="G95" s="433">
        <v>0</v>
      </c>
      <c r="H95" s="460">
        <f>F95*G95</f>
        <v>0</v>
      </c>
      <c r="L95" s="12"/>
    </row>
    <row r="96" spans="2:12">
      <c r="B96" s="350"/>
      <c r="C96" s="351"/>
      <c r="D96" s="350"/>
      <c r="E96" s="352"/>
      <c r="F96" s="352"/>
      <c r="G96" s="352"/>
      <c r="H96" s="461">
        <f>SUM(H93:H95)</f>
        <v>0</v>
      </c>
      <c r="L96" s="12"/>
    </row>
    <row r="97" spans="2:12">
      <c r="B97" s="350"/>
      <c r="C97" s="351"/>
      <c r="D97" s="350"/>
      <c r="E97" s="352"/>
      <c r="F97" s="352"/>
      <c r="G97" s="352"/>
      <c r="H97" s="353"/>
      <c r="L97" s="12"/>
    </row>
    <row r="98" spans="2:12">
      <c r="B98" s="350"/>
      <c r="C98" s="351"/>
      <c r="D98" s="350"/>
      <c r="E98" s="352"/>
      <c r="F98" s="352"/>
      <c r="G98" s="352"/>
      <c r="H98" s="353"/>
      <c r="L98" s="12"/>
    </row>
    <row r="99" spans="2:12">
      <c r="B99" s="354" t="s">
        <v>26</v>
      </c>
      <c r="C99" s="355" t="s">
        <v>173</v>
      </c>
      <c r="D99" s="356" t="s">
        <v>617</v>
      </c>
      <c r="E99" s="357" t="s">
        <v>182</v>
      </c>
      <c r="F99" s="356" t="s">
        <v>618</v>
      </c>
      <c r="G99" s="356" t="s">
        <v>619</v>
      </c>
      <c r="H99" s="356" t="s">
        <v>620</v>
      </c>
      <c r="L99" s="12"/>
    </row>
    <row r="100" spans="2:12" ht="120.75" customHeight="1">
      <c r="B100" s="357" t="s">
        <v>7</v>
      </c>
      <c r="C100" s="507" t="s">
        <v>172</v>
      </c>
      <c r="D100" s="358" t="s">
        <v>670</v>
      </c>
      <c r="E100" s="359" t="s">
        <v>671</v>
      </c>
      <c r="F100" s="360">
        <v>1</v>
      </c>
      <c r="G100" s="361"/>
      <c r="H100" s="361"/>
      <c r="L100" s="12"/>
    </row>
    <row r="101" spans="2:12" ht="25.5">
      <c r="B101" s="362" t="s">
        <v>75</v>
      </c>
      <c r="C101" s="507"/>
      <c r="D101" s="358" t="s">
        <v>672</v>
      </c>
      <c r="E101" s="359" t="s">
        <v>671</v>
      </c>
      <c r="F101" s="360">
        <v>1</v>
      </c>
      <c r="G101" s="433">
        <v>0</v>
      </c>
      <c r="H101" s="363">
        <f>F101*G101</f>
        <v>0</v>
      </c>
      <c r="L101" s="12"/>
    </row>
    <row r="102" spans="2:12" ht="25.5">
      <c r="B102" s="362" t="s">
        <v>622</v>
      </c>
      <c r="C102" s="362" t="s">
        <v>632</v>
      </c>
      <c r="D102" s="364" t="s">
        <v>633</v>
      </c>
      <c r="E102" s="362" t="s">
        <v>540</v>
      </c>
      <c r="F102" s="365">
        <v>2</v>
      </c>
      <c r="G102" s="433">
        <v>0</v>
      </c>
      <c r="H102" s="366">
        <f>G102*F102</f>
        <v>0</v>
      </c>
    </row>
    <row r="103" spans="2:12" ht="25.5">
      <c r="B103" s="362" t="s">
        <v>622</v>
      </c>
      <c r="C103" s="362">
        <v>88247</v>
      </c>
      <c r="D103" s="364" t="s">
        <v>668</v>
      </c>
      <c r="E103" s="362" t="s">
        <v>540</v>
      </c>
      <c r="F103" s="365">
        <v>2</v>
      </c>
      <c r="G103" s="433">
        <v>0</v>
      </c>
      <c r="H103" s="366">
        <f>G103*F103</f>
        <v>0</v>
      </c>
    </row>
    <row r="104" spans="2:12">
      <c r="B104" s="367"/>
      <c r="C104" s="368"/>
      <c r="D104" s="369"/>
      <c r="E104" s="370"/>
      <c r="F104" s="370"/>
      <c r="G104" s="361" t="s">
        <v>628</v>
      </c>
      <c r="H104" s="431">
        <f>SUM(H101:H103)</f>
        <v>0</v>
      </c>
    </row>
    <row r="105" spans="2:12">
      <c r="B105" s="552"/>
      <c r="C105" s="552"/>
      <c r="D105" s="552"/>
      <c r="E105" s="370"/>
      <c r="F105" s="370"/>
      <c r="G105" s="370"/>
      <c r="H105" s="372"/>
    </row>
    <row r="108" spans="2:12">
      <c r="B108" s="354" t="s">
        <v>26</v>
      </c>
      <c r="C108" s="355" t="s">
        <v>177</v>
      </c>
      <c r="D108" s="356" t="s">
        <v>617</v>
      </c>
      <c r="E108" s="357" t="s">
        <v>182</v>
      </c>
      <c r="F108" s="356" t="s">
        <v>618</v>
      </c>
      <c r="G108" s="356" t="s">
        <v>619</v>
      </c>
      <c r="H108" s="356" t="s">
        <v>620</v>
      </c>
    </row>
    <row r="109" spans="2:12" ht="114" customHeight="1">
      <c r="B109" s="357" t="s">
        <v>7</v>
      </c>
      <c r="C109" s="508" t="s">
        <v>176</v>
      </c>
      <c r="D109" s="358" t="s">
        <v>178</v>
      </c>
      <c r="E109" s="359" t="s">
        <v>182</v>
      </c>
      <c r="F109" s="360"/>
      <c r="G109" s="361"/>
      <c r="H109" s="361"/>
    </row>
    <row r="110" spans="2:12">
      <c r="B110" s="362" t="s">
        <v>75</v>
      </c>
      <c r="C110" s="362"/>
      <c r="D110" s="358" t="s">
        <v>673</v>
      </c>
      <c r="E110" s="362" t="s">
        <v>182</v>
      </c>
      <c r="F110" s="365">
        <v>1</v>
      </c>
      <c r="G110" s="433">
        <v>0</v>
      </c>
      <c r="H110" s="450">
        <f>G110*F110</f>
        <v>0</v>
      </c>
    </row>
    <row r="111" spans="2:12" ht="25.5">
      <c r="B111" s="362" t="s">
        <v>622</v>
      </c>
      <c r="C111" s="362" t="s">
        <v>632</v>
      </c>
      <c r="D111" s="364" t="s">
        <v>633</v>
      </c>
      <c r="E111" s="362" t="s">
        <v>540</v>
      </c>
      <c r="F111" s="365">
        <v>1.35</v>
      </c>
      <c r="G111" s="433">
        <v>0</v>
      </c>
      <c r="H111" s="450">
        <f>G111*F111</f>
        <v>0</v>
      </c>
    </row>
    <row r="112" spans="2:12" ht="25.5">
      <c r="B112" s="362" t="s">
        <v>622</v>
      </c>
      <c r="C112" s="362">
        <v>88247</v>
      </c>
      <c r="D112" s="364" t="s">
        <v>668</v>
      </c>
      <c r="E112" s="362" t="s">
        <v>540</v>
      </c>
      <c r="F112" s="365">
        <v>1.35</v>
      </c>
      <c r="G112" s="433">
        <v>0</v>
      </c>
      <c r="H112" s="450">
        <f>G112*F112</f>
        <v>0</v>
      </c>
    </row>
    <row r="113" spans="2:8">
      <c r="B113" s="367"/>
      <c r="C113" s="368"/>
      <c r="D113" s="369"/>
      <c r="E113" s="370"/>
      <c r="F113" s="370"/>
      <c r="G113" s="375" t="s">
        <v>628</v>
      </c>
      <c r="H113" s="431">
        <f>SUM(H110:H112)</f>
        <v>0</v>
      </c>
    </row>
    <row r="114" spans="2:8">
      <c r="B114" s="521" t="s">
        <v>674</v>
      </c>
      <c r="C114" s="521"/>
      <c r="D114" s="521"/>
      <c r="E114" s="370"/>
      <c r="F114" s="370"/>
      <c r="G114" s="370"/>
      <c r="H114" s="372"/>
    </row>
    <row r="116" spans="2:8">
      <c r="B116" s="354" t="s">
        <v>26</v>
      </c>
      <c r="C116" s="355" t="s">
        <v>180</v>
      </c>
      <c r="D116" s="356" t="s">
        <v>617</v>
      </c>
      <c r="E116" s="357" t="s">
        <v>182</v>
      </c>
      <c r="F116" s="356" t="s">
        <v>618</v>
      </c>
      <c r="G116" s="356" t="s">
        <v>619</v>
      </c>
      <c r="H116" s="356" t="s">
        <v>620</v>
      </c>
    </row>
    <row r="117" spans="2:8" ht="51">
      <c r="B117" s="357" t="s">
        <v>7</v>
      </c>
      <c r="C117" s="452" t="s">
        <v>179</v>
      </c>
      <c r="D117" s="358" t="s">
        <v>181</v>
      </c>
      <c r="E117" s="359" t="s">
        <v>182</v>
      </c>
      <c r="F117" s="360"/>
      <c r="G117" s="361"/>
      <c r="H117" s="361"/>
    </row>
    <row r="118" spans="2:8">
      <c r="B118" s="362" t="s">
        <v>75</v>
      </c>
      <c r="C118" s="362"/>
      <c r="D118" s="449" t="s">
        <v>675</v>
      </c>
      <c r="E118" s="362" t="s">
        <v>182</v>
      </c>
      <c r="F118" s="365">
        <v>1</v>
      </c>
      <c r="G118" s="551">
        <v>0</v>
      </c>
      <c r="H118" s="450">
        <f>G118*F118</f>
        <v>0</v>
      </c>
    </row>
    <row r="119" spans="2:8" ht="24">
      <c r="B119" s="362" t="s">
        <v>622</v>
      </c>
      <c r="C119" s="362" t="s">
        <v>632</v>
      </c>
      <c r="D119" s="364" t="s">
        <v>633</v>
      </c>
      <c r="E119" s="362" t="s">
        <v>540</v>
      </c>
      <c r="F119" s="365">
        <v>1.35</v>
      </c>
      <c r="G119" s="551">
        <v>0</v>
      </c>
      <c r="H119" s="450">
        <f>G119*F119</f>
        <v>0</v>
      </c>
    </row>
    <row r="120" spans="2:8" ht="24">
      <c r="B120" s="362" t="s">
        <v>622</v>
      </c>
      <c r="C120" s="362">
        <v>88247</v>
      </c>
      <c r="D120" s="364" t="s">
        <v>668</v>
      </c>
      <c r="E120" s="362" t="s">
        <v>540</v>
      </c>
      <c r="F120" s="365">
        <v>1.35</v>
      </c>
      <c r="G120" s="551">
        <v>0</v>
      </c>
      <c r="H120" s="450">
        <f>G120*F120</f>
        <v>0</v>
      </c>
    </row>
    <row r="121" spans="2:8">
      <c r="B121" s="367"/>
      <c r="C121" s="368"/>
      <c r="D121" s="369"/>
      <c r="E121" s="370"/>
      <c r="F121" s="370"/>
      <c r="G121" s="375" t="s">
        <v>628</v>
      </c>
      <c r="H121" s="431">
        <f>SUM(H118:H120)</f>
        <v>0</v>
      </c>
    </row>
    <row r="122" spans="2:8">
      <c r="B122" s="521" t="s">
        <v>674</v>
      </c>
      <c r="C122" s="521"/>
      <c r="D122" s="521"/>
      <c r="E122" s="370"/>
      <c r="F122" s="370"/>
      <c r="G122" s="370"/>
      <c r="H122" s="372"/>
    </row>
    <row r="124" spans="2:8">
      <c r="B124" s="354" t="s">
        <v>26</v>
      </c>
      <c r="C124" s="451" t="s">
        <v>184</v>
      </c>
      <c r="D124" s="356" t="s">
        <v>617</v>
      </c>
      <c r="E124" s="357" t="s">
        <v>182</v>
      </c>
      <c r="F124" s="356" t="s">
        <v>618</v>
      </c>
      <c r="G124" s="356" t="s">
        <v>619</v>
      </c>
      <c r="H124" s="356" t="s">
        <v>620</v>
      </c>
    </row>
    <row r="125" spans="2:8" ht="51">
      <c r="B125" s="357" t="s">
        <v>7</v>
      </c>
      <c r="C125" s="508" t="s">
        <v>183</v>
      </c>
      <c r="D125" s="358" t="s">
        <v>185</v>
      </c>
      <c r="E125" s="359" t="s">
        <v>182</v>
      </c>
      <c r="F125" s="360"/>
      <c r="G125" s="361"/>
      <c r="H125" s="361"/>
    </row>
    <row r="126" spans="2:8">
      <c r="B126" s="362" t="s">
        <v>75</v>
      </c>
      <c r="C126" s="362"/>
      <c r="D126" s="449" t="s">
        <v>676</v>
      </c>
      <c r="E126" s="362" t="s">
        <v>182</v>
      </c>
      <c r="F126" s="365">
        <v>1</v>
      </c>
      <c r="G126" s="551">
        <v>0</v>
      </c>
      <c r="H126" s="450">
        <f>G126*F126</f>
        <v>0</v>
      </c>
    </row>
    <row r="127" spans="2:8" ht="24">
      <c r="B127" s="362" t="s">
        <v>622</v>
      </c>
      <c r="C127" s="362" t="s">
        <v>632</v>
      </c>
      <c r="D127" s="364" t="s">
        <v>633</v>
      </c>
      <c r="E127" s="362" t="s">
        <v>540</v>
      </c>
      <c r="F127" s="365">
        <v>1.35</v>
      </c>
      <c r="G127" s="551">
        <v>0</v>
      </c>
      <c r="H127" s="450">
        <f>G127*F127</f>
        <v>0</v>
      </c>
    </row>
    <row r="128" spans="2:8" ht="24">
      <c r="B128" s="362" t="s">
        <v>622</v>
      </c>
      <c r="C128" s="362">
        <v>88247</v>
      </c>
      <c r="D128" s="364" t="s">
        <v>668</v>
      </c>
      <c r="E128" s="362" t="s">
        <v>540</v>
      </c>
      <c r="F128" s="365">
        <v>1.35</v>
      </c>
      <c r="G128" s="551">
        <v>0</v>
      </c>
      <c r="H128" s="450">
        <f>G128*F128</f>
        <v>0</v>
      </c>
    </row>
    <row r="129" spans="2:8">
      <c r="B129" s="367"/>
      <c r="C129" s="368"/>
      <c r="D129" s="369"/>
      <c r="E129" s="370"/>
      <c r="F129" s="370"/>
      <c r="G129" s="375" t="s">
        <v>628</v>
      </c>
      <c r="H129" s="431">
        <f>SUM(H126:H128)</f>
        <v>0</v>
      </c>
    </row>
    <row r="130" spans="2:8">
      <c r="B130" s="521" t="s">
        <v>674</v>
      </c>
      <c r="C130" s="521"/>
      <c r="D130" s="521"/>
      <c r="E130" s="370"/>
      <c r="F130" s="370"/>
      <c r="G130" s="370"/>
      <c r="H130" s="372"/>
    </row>
    <row r="132" spans="2:8">
      <c r="B132" s="354" t="s">
        <v>26</v>
      </c>
      <c r="C132" s="355" t="s">
        <v>187</v>
      </c>
      <c r="D132" s="356" t="s">
        <v>617</v>
      </c>
      <c r="E132" s="357" t="s">
        <v>182</v>
      </c>
      <c r="F132" s="356" t="s">
        <v>618</v>
      </c>
      <c r="G132" s="356" t="s">
        <v>619</v>
      </c>
      <c r="H132" s="356" t="s">
        <v>620</v>
      </c>
    </row>
    <row r="133" spans="2:8" ht="38.25">
      <c r="B133" s="357" t="s">
        <v>7</v>
      </c>
      <c r="C133" s="508" t="s">
        <v>186</v>
      </c>
      <c r="D133" s="358" t="s">
        <v>188</v>
      </c>
      <c r="E133" s="359" t="s">
        <v>182</v>
      </c>
      <c r="F133" s="360"/>
      <c r="G133" s="361"/>
      <c r="H133" s="361"/>
    </row>
    <row r="134" spans="2:8" ht="22.5">
      <c r="B134" s="362" t="s">
        <v>75</v>
      </c>
      <c r="C134" s="362"/>
      <c r="D134" s="449" t="s">
        <v>677</v>
      </c>
      <c r="E134" s="362" t="s">
        <v>182</v>
      </c>
      <c r="F134" s="365">
        <v>1</v>
      </c>
      <c r="G134" s="551">
        <v>0</v>
      </c>
      <c r="H134" s="450">
        <f>G134*F134</f>
        <v>0</v>
      </c>
    </row>
    <row r="135" spans="2:8" ht="24">
      <c r="B135" s="362" t="s">
        <v>622</v>
      </c>
      <c r="C135" s="362" t="s">
        <v>632</v>
      </c>
      <c r="D135" s="364" t="s">
        <v>633</v>
      </c>
      <c r="E135" s="362" t="s">
        <v>540</v>
      </c>
      <c r="F135" s="365">
        <v>1.35</v>
      </c>
      <c r="G135" s="551">
        <v>0</v>
      </c>
      <c r="H135" s="450">
        <f>G135*F135</f>
        <v>0</v>
      </c>
    </row>
    <row r="136" spans="2:8" ht="24">
      <c r="B136" s="362" t="s">
        <v>622</v>
      </c>
      <c r="C136" s="362">
        <v>88247</v>
      </c>
      <c r="D136" s="364" t="s">
        <v>668</v>
      </c>
      <c r="E136" s="362" t="s">
        <v>540</v>
      </c>
      <c r="F136" s="365">
        <v>1.35</v>
      </c>
      <c r="G136" s="551">
        <v>0</v>
      </c>
      <c r="H136" s="450">
        <f>G136*F136</f>
        <v>0</v>
      </c>
    </row>
    <row r="137" spans="2:8">
      <c r="B137" s="367"/>
      <c r="C137" s="368"/>
      <c r="D137" s="369"/>
      <c r="E137" s="370"/>
      <c r="F137" s="370"/>
      <c r="G137" s="375" t="s">
        <v>628</v>
      </c>
      <c r="H137" s="431">
        <f>SUM(H134:H136)</f>
        <v>0</v>
      </c>
    </row>
    <row r="138" spans="2:8">
      <c r="B138" s="521" t="s">
        <v>674</v>
      </c>
      <c r="C138" s="521"/>
      <c r="D138" s="521"/>
      <c r="E138" s="370"/>
      <c r="F138" s="370"/>
      <c r="G138" s="370"/>
      <c r="H138" s="372"/>
    </row>
    <row r="141" spans="2:8">
      <c r="B141" s="354" t="s">
        <v>26</v>
      </c>
      <c r="C141" s="355" t="s">
        <v>399</v>
      </c>
      <c r="D141" s="356" t="s">
        <v>617</v>
      </c>
      <c r="E141" s="357" t="s">
        <v>182</v>
      </c>
      <c r="F141" s="356" t="s">
        <v>618</v>
      </c>
      <c r="G141" s="356" t="s">
        <v>619</v>
      </c>
      <c r="H141" s="356" t="s">
        <v>620</v>
      </c>
    </row>
    <row r="142" spans="2:8" ht="25.5">
      <c r="B142" s="357" t="s">
        <v>7</v>
      </c>
      <c r="C142" s="507" t="s">
        <v>678</v>
      </c>
      <c r="D142" s="448" t="s">
        <v>679</v>
      </c>
      <c r="E142" s="359" t="s">
        <v>182</v>
      </c>
      <c r="F142" s="360"/>
      <c r="G142" s="361"/>
      <c r="H142" s="361"/>
    </row>
    <row r="143" spans="2:8">
      <c r="B143" s="362" t="s">
        <v>75</v>
      </c>
      <c r="C143" s="362"/>
      <c r="D143" s="449" t="s">
        <v>680</v>
      </c>
      <c r="E143" s="362" t="s">
        <v>182</v>
      </c>
      <c r="F143" s="365">
        <v>1</v>
      </c>
      <c r="G143" s="433">
        <v>0</v>
      </c>
      <c r="H143" s="450">
        <f>G143*F143</f>
        <v>0</v>
      </c>
    </row>
    <row r="144" spans="2:8" ht="24">
      <c r="B144" s="362" t="s">
        <v>622</v>
      </c>
      <c r="C144" s="362" t="s">
        <v>632</v>
      </c>
      <c r="D144" s="364" t="s">
        <v>633</v>
      </c>
      <c r="E144" s="362" t="s">
        <v>540</v>
      </c>
      <c r="F144" s="365">
        <v>1.35</v>
      </c>
      <c r="G144" s="433">
        <v>0</v>
      </c>
      <c r="H144" s="450">
        <f>G144*F144</f>
        <v>0</v>
      </c>
    </row>
    <row r="145" spans="2:8" ht="24">
      <c r="B145" s="362" t="s">
        <v>622</v>
      </c>
      <c r="C145" s="362">
        <v>88247</v>
      </c>
      <c r="D145" s="364" t="s">
        <v>668</v>
      </c>
      <c r="E145" s="362" t="s">
        <v>540</v>
      </c>
      <c r="F145" s="365">
        <v>1.35</v>
      </c>
      <c r="G145" s="433">
        <v>0</v>
      </c>
      <c r="H145" s="450">
        <f>G145*F145</f>
        <v>0</v>
      </c>
    </row>
    <row r="146" spans="2:8">
      <c r="B146" s="367"/>
      <c r="C146" s="368"/>
      <c r="D146" s="369"/>
      <c r="E146" s="370"/>
      <c r="F146" s="370"/>
      <c r="G146" s="375" t="s">
        <v>628</v>
      </c>
      <c r="H146" s="431">
        <f>SUM(H143:H145)</f>
        <v>0</v>
      </c>
    </row>
    <row r="147" spans="2:8">
      <c r="B147" s="521" t="s">
        <v>674</v>
      </c>
      <c r="C147" s="521"/>
      <c r="D147" s="521"/>
      <c r="E147" s="370"/>
      <c r="F147" s="370"/>
      <c r="G147" s="370"/>
      <c r="H147" s="372"/>
    </row>
    <row r="150" spans="2:8">
      <c r="B150" s="295" t="s">
        <v>26</v>
      </c>
      <c r="C150" s="378" t="s">
        <v>194</v>
      </c>
      <c r="D150" s="28" t="s">
        <v>617</v>
      </c>
      <c r="E150" s="29" t="s">
        <v>182</v>
      </c>
      <c r="F150" s="28" t="s">
        <v>618</v>
      </c>
      <c r="G150" s="28" t="s">
        <v>619</v>
      </c>
      <c r="H150" s="28" t="s">
        <v>620</v>
      </c>
    </row>
    <row r="151" spans="2:8" ht="122.25" customHeight="1">
      <c r="B151" s="29" t="s">
        <v>7</v>
      </c>
      <c r="C151" s="443" t="s">
        <v>193</v>
      </c>
      <c r="D151" s="444" t="s">
        <v>681</v>
      </c>
      <c r="E151" s="205" t="s">
        <v>635</v>
      </c>
      <c r="F151" s="445">
        <v>0</v>
      </c>
      <c r="G151" s="446">
        <v>0</v>
      </c>
      <c r="H151" s="446">
        <f>G151*F151</f>
        <v>0</v>
      </c>
    </row>
    <row r="152" spans="2:8" ht="67.5">
      <c r="B152" s="17"/>
      <c r="C152" s="19" t="s">
        <v>682</v>
      </c>
      <c r="D152" s="30" t="s">
        <v>683</v>
      </c>
      <c r="E152" s="17" t="s">
        <v>231</v>
      </c>
      <c r="F152" s="17">
        <v>1</v>
      </c>
      <c r="G152" s="551">
        <v>0</v>
      </c>
      <c r="H152" s="17">
        <f t="shared" ref="H152:H160" si="1">F152*G152</f>
        <v>0</v>
      </c>
    </row>
    <row r="153" spans="2:8" ht="67.349999999999994" customHeight="1">
      <c r="B153" s="17"/>
      <c r="C153" s="19" t="s">
        <v>684</v>
      </c>
      <c r="D153" s="30" t="s">
        <v>685</v>
      </c>
      <c r="E153" s="17" t="s">
        <v>231</v>
      </c>
      <c r="F153" s="17">
        <v>2</v>
      </c>
      <c r="G153" s="551">
        <v>0</v>
      </c>
      <c r="H153" s="17">
        <f t="shared" si="1"/>
        <v>0</v>
      </c>
    </row>
    <row r="154" spans="2:8" ht="30">
      <c r="B154" s="17"/>
      <c r="C154" s="17">
        <v>10904</v>
      </c>
      <c r="D154" s="30" t="s">
        <v>686</v>
      </c>
      <c r="E154" s="17" t="s">
        <v>231</v>
      </c>
      <c r="F154" s="17">
        <v>2</v>
      </c>
      <c r="G154" s="551">
        <v>0</v>
      </c>
      <c r="H154" s="17">
        <f t="shared" si="1"/>
        <v>0</v>
      </c>
    </row>
    <row r="155" spans="2:8" ht="37.5">
      <c r="B155" s="17"/>
      <c r="C155" s="17">
        <v>10899</v>
      </c>
      <c r="D155" s="30" t="s">
        <v>687</v>
      </c>
      <c r="E155" s="17" t="s">
        <v>231</v>
      </c>
      <c r="F155" s="17">
        <v>1</v>
      </c>
      <c r="G155" s="551">
        <v>0</v>
      </c>
      <c r="H155" s="17">
        <f t="shared" si="1"/>
        <v>0</v>
      </c>
    </row>
    <row r="156" spans="2:8" ht="37.5">
      <c r="B156" s="17"/>
      <c r="C156" s="17">
        <v>37555</v>
      </c>
      <c r="D156" s="30" t="s">
        <v>688</v>
      </c>
      <c r="E156" s="17" t="s">
        <v>231</v>
      </c>
      <c r="F156" s="17">
        <v>1</v>
      </c>
      <c r="G156" s="551">
        <v>0</v>
      </c>
      <c r="H156" s="17">
        <f t="shared" si="1"/>
        <v>0</v>
      </c>
    </row>
    <row r="157" spans="2:8" ht="26.25">
      <c r="B157" s="17"/>
      <c r="C157" s="17">
        <v>20971</v>
      </c>
      <c r="D157" s="30" t="s">
        <v>689</v>
      </c>
      <c r="E157" s="17" t="s">
        <v>231</v>
      </c>
      <c r="F157" s="17">
        <v>1</v>
      </c>
      <c r="G157" s="551">
        <v>0</v>
      </c>
      <c r="H157" s="17">
        <f t="shared" si="1"/>
        <v>0</v>
      </c>
    </row>
    <row r="158" spans="2:8" ht="57.75" customHeight="1">
      <c r="B158" s="17"/>
      <c r="C158" s="17">
        <v>87367</v>
      </c>
      <c r="D158" s="30" t="s">
        <v>690</v>
      </c>
      <c r="E158" s="17"/>
      <c r="F158" s="17">
        <v>0.3</v>
      </c>
      <c r="G158" s="551">
        <v>0</v>
      </c>
      <c r="H158" s="17">
        <f t="shared" si="1"/>
        <v>0</v>
      </c>
    </row>
    <row r="159" spans="2:8" ht="34.5" customHeight="1">
      <c r="B159" s="17"/>
      <c r="C159" s="17">
        <v>88248</v>
      </c>
      <c r="D159" s="30" t="s">
        <v>691</v>
      </c>
      <c r="E159" s="17" t="s">
        <v>540</v>
      </c>
      <c r="F159" s="17">
        <v>1.9053</v>
      </c>
      <c r="G159" s="551">
        <v>0</v>
      </c>
      <c r="H159" s="17">
        <f t="shared" si="1"/>
        <v>0</v>
      </c>
    </row>
    <row r="160" spans="2:8" ht="22.5">
      <c r="B160" s="17"/>
      <c r="C160" s="17">
        <v>88267</v>
      </c>
      <c r="D160" s="30" t="s">
        <v>692</v>
      </c>
      <c r="E160" s="17" t="s">
        <v>540</v>
      </c>
      <c r="F160" s="17">
        <v>1.9053</v>
      </c>
      <c r="G160" s="551">
        <v>0</v>
      </c>
      <c r="H160" s="17">
        <f t="shared" si="1"/>
        <v>0</v>
      </c>
    </row>
    <row r="161" spans="2:8">
      <c r="B161" s="441"/>
      <c r="C161" s="442"/>
      <c r="D161" s="324"/>
      <c r="E161" s="325"/>
      <c r="F161" s="327"/>
      <c r="G161" s="326" t="s">
        <v>628</v>
      </c>
      <c r="H161" s="447">
        <f>SUM(H152:H160)</f>
        <v>0</v>
      </c>
    </row>
    <row r="162" spans="2:8">
      <c r="B162" s="522" t="s">
        <v>693</v>
      </c>
      <c r="C162" s="522"/>
      <c r="D162" s="522"/>
      <c r="E162" s="325"/>
      <c r="F162" s="325"/>
      <c r="G162" s="325"/>
      <c r="H162" s="327"/>
    </row>
    <row r="165" spans="2:8">
      <c r="B165" s="295" t="s">
        <v>26</v>
      </c>
      <c r="C165" s="378" t="s">
        <v>223</v>
      </c>
      <c r="D165" s="28" t="s">
        <v>617</v>
      </c>
      <c r="E165" s="29" t="s">
        <v>182</v>
      </c>
      <c r="F165" s="28" t="s">
        <v>618</v>
      </c>
      <c r="G165" s="28" t="s">
        <v>619</v>
      </c>
      <c r="H165" s="28" t="s">
        <v>620</v>
      </c>
    </row>
    <row r="166" spans="2:8" ht="22.5">
      <c r="B166" s="17" t="s">
        <v>7</v>
      </c>
      <c r="C166" s="509"/>
      <c r="D166" s="30" t="s">
        <v>694</v>
      </c>
      <c r="E166" s="17"/>
      <c r="F166" s="17"/>
      <c r="G166" s="17"/>
      <c r="H166" s="17"/>
    </row>
    <row r="167" spans="2:8" ht="72.75" customHeight="1">
      <c r="B167" s="17"/>
      <c r="C167" s="17">
        <v>101916</v>
      </c>
      <c r="D167" s="30" t="s">
        <v>695</v>
      </c>
      <c r="E167" s="17" t="s">
        <v>696</v>
      </c>
      <c r="F167" s="17">
        <v>1</v>
      </c>
      <c r="G167" s="433">
        <v>0</v>
      </c>
      <c r="H167" s="17">
        <f>F167*G167</f>
        <v>0</v>
      </c>
    </row>
    <row r="168" spans="2:8">
      <c r="H168" s="423">
        <f>SUM(H167:H167)</f>
        <v>0</v>
      </c>
    </row>
    <row r="171" spans="2:8">
      <c r="B171" s="295" t="s">
        <v>26</v>
      </c>
      <c r="C171" s="378" t="s">
        <v>226</v>
      </c>
      <c r="D171" s="28" t="s">
        <v>617</v>
      </c>
      <c r="E171" s="29" t="s">
        <v>182</v>
      </c>
      <c r="F171" s="28" t="s">
        <v>618</v>
      </c>
      <c r="G171" s="28" t="s">
        <v>619</v>
      </c>
      <c r="H171" s="28" t="s">
        <v>620</v>
      </c>
    </row>
    <row r="172" spans="2:8" ht="22.5">
      <c r="B172" s="17"/>
      <c r="C172" s="509"/>
      <c r="D172" s="30" t="s">
        <v>697</v>
      </c>
      <c r="E172" s="17"/>
      <c r="F172" s="17"/>
      <c r="G172" s="17"/>
      <c r="H172" s="17"/>
    </row>
    <row r="173" spans="2:8" ht="22.5">
      <c r="B173" s="17" t="s">
        <v>698</v>
      </c>
      <c r="C173" s="17">
        <v>43431</v>
      </c>
      <c r="D173" s="30" t="s">
        <v>699</v>
      </c>
      <c r="E173" s="17" t="s">
        <v>102</v>
      </c>
      <c r="F173" s="17">
        <v>1</v>
      </c>
      <c r="G173" s="433">
        <v>0</v>
      </c>
      <c r="H173" s="17">
        <f>F173*G173</f>
        <v>0</v>
      </c>
    </row>
    <row r="174" spans="2:8">
      <c r="B174" s="17"/>
      <c r="C174" s="17">
        <v>88309</v>
      </c>
      <c r="D174" s="30" t="s">
        <v>700</v>
      </c>
      <c r="E174" s="17"/>
      <c r="F174" s="17">
        <v>1</v>
      </c>
      <c r="G174" s="433">
        <v>0</v>
      </c>
      <c r="H174" s="17">
        <f t="shared" ref="H174:H176" si="2">F174*G174</f>
        <v>0</v>
      </c>
    </row>
    <row r="175" spans="2:8">
      <c r="B175" s="17"/>
      <c r="C175" s="17">
        <v>88316</v>
      </c>
      <c r="D175" s="30" t="s">
        <v>701</v>
      </c>
      <c r="E175" s="17"/>
      <c r="F175" s="17">
        <v>0.79269999999999996</v>
      </c>
      <c r="G175" s="433">
        <v>0</v>
      </c>
      <c r="H175" s="17">
        <f t="shared" si="2"/>
        <v>0</v>
      </c>
    </row>
    <row r="176" spans="2:8">
      <c r="B176" s="17"/>
      <c r="C176" s="17">
        <v>101798</v>
      </c>
      <c r="D176" s="30" t="s">
        <v>702</v>
      </c>
      <c r="E176" s="17" t="s">
        <v>102</v>
      </c>
      <c r="F176" s="17">
        <v>1</v>
      </c>
      <c r="G176" s="433">
        <v>0</v>
      </c>
      <c r="H176" s="17">
        <f t="shared" si="2"/>
        <v>0</v>
      </c>
    </row>
    <row r="177" spans="2:8">
      <c r="H177" s="423">
        <f>SUM(H173:H176)</f>
        <v>0</v>
      </c>
    </row>
    <row r="179" spans="2:8">
      <c r="B179" s="295" t="s">
        <v>26</v>
      </c>
      <c r="C179" s="378" t="s">
        <v>703</v>
      </c>
      <c r="D179" s="28" t="s">
        <v>617</v>
      </c>
      <c r="E179" s="29" t="s">
        <v>182</v>
      </c>
      <c r="F179" s="28" t="s">
        <v>618</v>
      </c>
      <c r="G179" s="28" t="s">
        <v>619</v>
      </c>
      <c r="H179" s="28" t="s">
        <v>620</v>
      </c>
    </row>
    <row r="180" spans="2:8" ht="22.5">
      <c r="B180" s="17"/>
      <c r="C180" s="509" t="s">
        <v>232</v>
      </c>
      <c r="D180" s="379" t="s">
        <v>704</v>
      </c>
      <c r="E180" s="17"/>
      <c r="F180" s="17"/>
      <c r="G180" s="17"/>
      <c r="H180" s="17"/>
    </row>
    <row r="181" spans="2:8">
      <c r="B181" s="17"/>
      <c r="C181" s="17">
        <v>90441</v>
      </c>
      <c r="D181" s="17" t="s">
        <v>705</v>
      </c>
      <c r="E181" s="17" t="s">
        <v>661</v>
      </c>
      <c r="F181" s="17">
        <v>1</v>
      </c>
      <c r="G181" s="433">
        <v>0</v>
      </c>
      <c r="H181" s="32">
        <f>F181*G181</f>
        <v>0</v>
      </c>
    </row>
    <row r="182" spans="2:8">
      <c r="B182" s="17"/>
      <c r="C182" s="17">
        <v>38124</v>
      </c>
      <c r="D182" s="379" t="s">
        <v>706</v>
      </c>
      <c r="E182" s="17" t="s">
        <v>707</v>
      </c>
      <c r="F182" s="17">
        <v>0.55000000000000004</v>
      </c>
      <c r="G182" s="433">
        <v>0</v>
      </c>
      <c r="H182" s="32">
        <f>F182*G182</f>
        <v>0</v>
      </c>
    </row>
    <row r="183" spans="2:8">
      <c r="H183" s="423">
        <f>SUM(H181:H182)</f>
        <v>0</v>
      </c>
    </row>
    <row r="187" spans="2:8">
      <c r="B187" s="295" t="s">
        <v>26</v>
      </c>
      <c r="C187" s="378" t="s">
        <v>261</v>
      </c>
      <c r="D187" s="28" t="s">
        <v>617</v>
      </c>
      <c r="E187" s="29" t="s">
        <v>182</v>
      </c>
      <c r="F187" s="28" t="s">
        <v>618</v>
      </c>
      <c r="G187" s="28" t="s">
        <v>619</v>
      </c>
      <c r="H187" s="28" t="s">
        <v>620</v>
      </c>
    </row>
    <row r="188" spans="2:8" ht="33.75">
      <c r="B188" s="17"/>
      <c r="C188" s="510" t="s">
        <v>260</v>
      </c>
      <c r="D188" s="30" t="s">
        <v>262</v>
      </c>
      <c r="E188" s="17"/>
      <c r="F188" s="17"/>
      <c r="G188" s="17"/>
      <c r="H188" s="17"/>
    </row>
    <row r="189" spans="2:8" ht="22.5">
      <c r="B189" s="17"/>
      <c r="C189" s="17">
        <v>40626</v>
      </c>
      <c r="D189" s="30" t="s">
        <v>708</v>
      </c>
      <c r="E189" s="17" t="s">
        <v>69</v>
      </c>
      <c r="F189" s="17">
        <v>1.1000000000000001</v>
      </c>
      <c r="G189" s="433">
        <v>0</v>
      </c>
      <c r="H189" s="32">
        <f>F189*G189</f>
        <v>0</v>
      </c>
    </row>
    <row r="190" spans="2:8">
      <c r="B190" s="17"/>
      <c r="C190" s="17">
        <v>88267</v>
      </c>
      <c r="D190" s="17" t="s">
        <v>709</v>
      </c>
      <c r="E190" s="17" t="s">
        <v>540</v>
      </c>
      <c r="F190" s="17">
        <v>0.62129999999999996</v>
      </c>
      <c r="G190" s="433">
        <v>0</v>
      </c>
      <c r="H190" s="32">
        <f t="shared" ref="H190:H191" si="3">F190*G190</f>
        <v>0</v>
      </c>
    </row>
    <row r="191" spans="2:8">
      <c r="B191" s="17"/>
      <c r="C191" s="17">
        <v>88248</v>
      </c>
      <c r="D191" s="17" t="s">
        <v>710</v>
      </c>
      <c r="E191" s="17" t="s">
        <v>540</v>
      </c>
      <c r="F191" s="17">
        <v>0.62129999999999996</v>
      </c>
      <c r="G191" s="433">
        <v>0</v>
      </c>
      <c r="H191" s="32">
        <f t="shared" si="3"/>
        <v>0</v>
      </c>
    </row>
    <row r="192" spans="2:8">
      <c r="H192" s="429">
        <f>SUM(H189:H191)</f>
        <v>0</v>
      </c>
    </row>
    <row r="195" spans="1:8">
      <c r="B195" s="295" t="s">
        <v>26</v>
      </c>
      <c r="C195" s="378" t="s">
        <v>711</v>
      </c>
      <c r="D195" s="28" t="s">
        <v>617</v>
      </c>
      <c r="E195" s="29" t="s">
        <v>182</v>
      </c>
      <c r="F195" s="28" t="s">
        <v>618</v>
      </c>
      <c r="G195" s="28" t="s">
        <v>619</v>
      </c>
      <c r="H195" s="28" t="s">
        <v>620</v>
      </c>
    </row>
    <row r="196" spans="1:8" ht="38.25" customHeight="1">
      <c r="B196" s="380" t="s">
        <v>26</v>
      </c>
      <c r="C196" s="381" t="s">
        <v>316</v>
      </c>
      <c r="D196" s="30" t="s">
        <v>712</v>
      </c>
      <c r="E196" s="17" t="s">
        <v>102</v>
      </c>
      <c r="F196" s="17"/>
      <c r="G196" s="17"/>
      <c r="H196" s="17"/>
    </row>
    <row r="197" spans="1:8" ht="40.5" customHeight="1">
      <c r="B197" s="17" t="s">
        <v>36</v>
      </c>
      <c r="C197" s="382">
        <v>1790</v>
      </c>
      <c r="D197" s="30" t="s">
        <v>317</v>
      </c>
      <c r="E197" s="17" t="s">
        <v>102</v>
      </c>
      <c r="F197" s="17">
        <v>1</v>
      </c>
      <c r="G197" s="433">
        <v>0</v>
      </c>
      <c r="H197" s="32">
        <f>F197*G197</f>
        <v>0</v>
      </c>
    </row>
    <row r="198" spans="1:8" ht="36.75" customHeight="1">
      <c r="B198" s="17"/>
      <c r="C198" s="17">
        <v>3148</v>
      </c>
      <c r="D198" s="30" t="s">
        <v>234</v>
      </c>
      <c r="E198" s="17" t="s">
        <v>328</v>
      </c>
      <c r="F198" s="17">
        <v>4.5199999999999997E-2</v>
      </c>
      <c r="G198" s="433">
        <v>0</v>
      </c>
      <c r="H198" s="32">
        <f t="shared" ref="H198:H201" si="4">F198*G198</f>
        <v>0</v>
      </c>
    </row>
    <row r="199" spans="1:8" ht="22.5">
      <c r="B199" s="17"/>
      <c r="C199" s="17">
        <v>7307</v>
      </c>
      <c r="D199" s="30" t="s">
        <v>713</v>
      </c>
      <c r="E199" s="17" t="s">
        <v>714</v>
      </c>
      <c r="F199" s="17">
        <v>1.0500000000000001E-2</v>
      </c>
      <c r="G199" s="433">
        <v>0</v>
      </c>
      <c r="H199" s="32">
        <f t="shared" si="4"/>
        <v>0</v>
      </c>
    </row>
    <row r="200" spans="1:8" ht="22.5">
      <c r="B200" s="17"/>
      <c r="C200" s="17">
        <v>88248</v>
      </c>
      <c r="D200" s="30" t="s">
        <v>715</v>
      </c>
      <c r="E200" s="17" t="s">
        <v>540</v>
      </c>
      <c r="F200" s="17">
        <v>1.258</v>
      </c>
      <c r="G200" s="433">
        <v>0</v>
      </c>
      <c r="H200" s="32">
        <f t="shared" si="4"/>
        <v>0</v>
      </c>
    </row>
    <row r="201" spans="1:8" ht="22.5">
      <c r="B201" s="17"/>
      <c r="C201" s="17">
        <v>88267</v>
      </c>
      <c r="D201" s="30" t="s">
        <v>716</v>
      </c>
      <c r="E201" s="17" t="s">
        <v>540</v>
      </c>
      <c r="F201" s="17">
        <v>1.258</v>
      </c>
      <c r="G201" s="433">
        <v>0</v>
      </c>
      <c r="H201" s="32">
        <f t="shared" si="4"/>
        <v>0</v>
      </c>
    </row>
    <row r="202" spans="1:8" ht="15">
      <c r="H202" s="422">
        <f>SUM(H197:H201)</f>
        <v>0</v>
      </c>
    </row>
    <row r="204" spans="1:8">
      <c r="B204" s="295" t="s">
        <v>26</v>
      </c>
      <c r="C204" s="378" t="s">
        <v>717</v>
      </c>
      <c r="D204" s="28" t="s">
        <v>617</v>
      </c>
      <c r="E204" s="29" t="s">
        <v>182</v>
      </c>
      <c r="F204" s="28" t="s">
        <v>618</v>
      </c>
      <c r="G204" s="28" t="s">
        <v>619</v>
      </c>
      <c r="H204" s="28" t="s">
        <v>620</v>
      </c>
    </row>
    <row r="205" spans="1:8" ht="53.25" customHeight="1">
      <c r="A205" s="33"/>
      <c r="B205" s="380" t="s">
        <v>26</v>
      </c>
      <c r="C205" s="380" t="s">
        <v>318</v>
      </c>
      <c r="D205" s="30" t="s">
        <v>718</v>
      </c>
      <c r="E205" s="17" t="s">
        <v>102</v>
      </c>
      <c r="F205" s="17"/>
      <c r="G205" s="17"/>
      <c r="H205" s="17"/>
    </row>
    <row r="206" spans="1:8" ht="46.5" customHeight="1">
      <c r="B206" s="17"/>
      <c r="C206" s="17">
        <v>1789</v>
      </c>
      <c r="D206" s="30" t="s">
        <v>719</v>
      </c>
      <c r="E206" s="17" t="s">
        <v>661</v>
      </c>
      <c r="F206" s="17">
        <v>1</v>
      </c>
      <c r="G206" s="433">
        <v>0</v>
      </c>
      <c r="H206" s="32">
        <f>G206*F206</f>
        <v>0</v>
      </c>
    </row>
    <row r="207" spans="1:8">
      <c r="B207" s="17"/>
      <c r="C207" s="17">
        <v>3148</v>
      </c>
      <c r="D207" s="30" t="s">
        <v>234</v>
      </c>
      <c r="E207" s="17" t="s">
        <v>328</v>
      </c>
      <c r="F207" s="17">
        <v>4.5199999999999997E-2</v>
      </c>
      <c r="G207" s="433">
        <v>0</v>
      </c>
      <c r="H207" s="32">
        <f t="shared" ref="H207:H210" si="5">G207*F207</f>
        <v>0</v>
      </c>
    </row>
    <row r="208" spans="1:8" ht="22.5">
      <c r="B208" s="17"/>
      <c r="C208" s="17">
        <v>7307</v>
      </c>
      <c r="D208" s="30" t="s">
        <v>713</v>
      </c>
      <c r="E208" s="17" t="s">
        <v>714</v>
      </c>
      <c r="F208" s="17">
        <v>1.0500000000000001E-2</v>
      </c>
      <c r="G208" s="433">
        <v>0</v>
      </c>
      <c r="H208" s="32">
        <f t="shared" si="5"/>
        <v>0</v>
      </c>
    </row>
    <row r="209" spans="1:8" ht="22.5">
      <c r="B209" s="17"/>
      <c r="C209" s="17">
        <v>88248</v>
      </c>
      <c r="D209" s="30" t="s">
        <v>715</v>
      </c>
      <c r="E209" s="17" t="s">
        <v>540</v>
      </c>
      <c r="F209" s="17">
        <v>1.258</v>
      </c>
      <c r="G209" s="433">
        <v>0</v>
      </c>
      <c r="H209" s="32">
        <f t="shared" si="5"/>
        <v>0</v>
      </c>
    </row>
    <row r="210" spans="1:8" ht="22.5">
      <c r="B210" s="17"/>
      <c r="C210" s="17">
        <v>88267</v>
      </c>
      <c r="D210" s="30" t="s">
        <v>716</v>
      </c>
      <c r="E210" s="17" t="s">
        <v>540</v>
      </c>
      <c r="F210" s="17">
        <v>1.258</v>
      </c>
      <c r="G210" s="433">
        <v>0</v>
      </c>
      <c r="H210" s="32">
        <f t="shared" si="5"/>
        <v>0</v>
      </c>
    </row>
    <row r="211" spans="1:8" ht="15">
      <c r="H211" s="428">
        <f>SUM(H206:H210)</f>
        <v>0</v>
      </c>
    </row>
    <row r="213" spans="1:8">
      <c r="B213" s="295" t="s">
        <v>26</v>
      </c>
      <c r="C213" s="297" t="s">
        <v>720</v>
      </c>
      <c r="D213" s="28" t="s">
        <v>617</v>
      </c>
      <c r="E213" s="29" t="s">
        <v>182</v>
      </c>
      <c r="F213" s="28" t="s">
        <v>618</v>
      </c>
      <c r="G213" s="28" t="s">
        <v>619</v>
      </c>
      <c r="H213" s="28" t="s">
        <v>620</v>
      </c>
    </row>
    <row r="214" spans="1:8" ht="22.5">
      <c r="A214" s="34"/>
      <c r="B214" s="380" t="s">
        <v>26</v>
      </c>
      <c r="C214" s="380" t="s">
        <v>320</v>
      </c>
      <c r="D214" s="30" t="s">
        <v>721</v>
      </c>
      <c r="E214" s="17" t="s">
        <v>102</v>
      </c>
      <c r="F214" s="17"/>
      <c r="G214" s="17"/>
      <c r="H214" s="17"/>
    </row>
    <row r="215" spans="1:8">
      <c r="A215" s="21"/>
      <c r="B215" s="380"/>
      <c r="C215" s="380">
        <v>1788</v>
      </c>
      <c r="D215" s="30" t="s">
        <v>321</v>
      </c>
      <c r="E215" s="17" t="s">
        <v>328</v>
      </c>
      <c r="F215" s="17">
        <v>1</v>
      </c>
      <c r="G215" s="433">
        <v>0</v>
      </c>
      <c r="H215" s="32">
        <f>F215*G215</f>
        <v>0</v>
      </c>
    </row>
    <row r="216" spans="1:8">
      <c r="A216" s="21"/>
      <c r="B216" s="380"/>
      <c r="C216" s="17">
        <v>3148</v>
      </c>
      <c r="D216" s="30" t="s">
        <v>234</v>
      </c>
      <c r="E216" s="17" t="s">
        <v>328</v>
      </c>
      <c r="F216" s="17">
        <v>4.5199999999999997E-2</v>
      </c>
      <c r="G216" s="433">
        <v>0</v>
      </c>
      <c r="H216" s="32">
        <f t="shared" ref="H216:H219" si="6">F216*G216</f>
        <v>0</v>
      </c>
    </row>
    <row r="217" spans="1:8" ht="22.5">
      <c r="A217" s="21"/>
      <c r="B217" s="380"/>
      <c r="C217" s="17">
        <v>7307</v>
      </c>
      <c r="D217" s="30" t="s">
        <v>713</v>
      </c>
      <c r="E217" s="17" t="s">
        <v>714</v>
      </c>
      <c r="F217" s="17">
        <v>1.0500000000000001E-2</v>
      </c>
      <c r="G217" s="433">
        <v>0</v>
      </c>
      <c r="H217" s="32">
        <f t="shared" si="6"/>
        <v>0</v>
      </c>
    </row>
    <row r="218" spans="1:8" ht="22.5">
      <c r="A218" s="21"/>
      <c r="B218" s="380"/>
      <c r="C218" s="17">
        <v>88248</v>
      </c>
      <c r="D218" s="30" t="s">
        <v>715</v>
      </c>
      <c r="E218" s="17" t="s">
        <v>540</v>
      </c>
      <c r="F218" s="17">
        <v>1.258</v>
      </c>
      <c r="G218" s="433">
        <v>0</v>
      </c>
      <c r="H218" s="32">
        <f t="shared" si="6"/>
        <v>0</v>
      </c>
    </row>
    <row r="219" spans="1:8" ht="22.5">
      <c r="A219" s="21"/>
      <c r="B219" s="380"/>
      <c r="C219" s="17">
        <v>88267</v>
      </c>
      <c r="D219" s="30" t="s">
        <v>716</v>
      </c>
      <c r="E219" s="17" t="s">
        <v>540</v>
      </c>
      <c r="F219" s="17">
        <v>1.258</v>
      </c>
      <c r="G219" s="433">
        <v>0</v>
      </c>
      <c r="H219" s="32">
        <f t="shared" si="6"/>
        <v>0</v>
      </c>
    </row>
    <row r="220" spans="1:8">
      <c r="A220" s="21"/>
      <c r="B220" s="383"/>
      <c r="C220" s="383"/>
      <c r="D220" s="26"/>
      <c r="H220" s="423">
        <f>SUM(H215:H219)</f>
        <v>0</v>
      </c>
    </row>
    <row r="221" spans="1:8">
      <c r="A221" s="21"/>
      <c r="B221" s="383"/>
      <c r="C221" s="383"/>
      <c r="D221" s="26"/>
    </row>
    <row r="222" spans="1:8">
      <c r="B222" s="295" t="s">
        <v>26</v>
      </c>
      <c r="C222" s="297" t="s">
        <v>722</v>
      </c>
      <c r="D222" s="28" t="s">
        <v>617</v>
      </c>
      <c r="E222" s="29" t="s">
        <v>182</v>
      </c>
      <c r="F222" s="28" t="s">
        <v>618</v>
      </c>
      <c r="G222" s="28" t="s">
        <v>619</v>
      </c>
      <c r="H222" s="28" t="s">
        <v>620</v>
      </c>
    </row>
    <row r="223" spans="1:8" ht="22.5">
      <c r="B223" s="380" t="s">
        <v>26</v>
      </c>
      <c r="C223" s="380" t="s">
        <v>322</v>
      </c>
      <c r="D223" s="30" t="s">
        <v>723</v>
      </c>
      <c r="E223" s="17" t="s">
        <v>102</v>
      </c>
      <c r="F223" s="17"/>
      <c r="G223" s="17"/>
      <c r="H223" s="17"/>
    </row>
    <row r="224" spans="1:8">
      <c r="B224" s="17"/>
      <c r="C224" s="382" t="s">
        <v>724</v>
      </c>
      <c r="D224" s="30" t="s">
        <v>323</v>
      </c>
      <c r="E224" s="17" t="s">
        <v>328</v>
      </c>
      <c r="F224" s="17">
        <v>1</v>
      </c>
      <c r="G224" s="433">
        <v>0</v>
      </c>
      <c r="H224" s="32">
        <f>F224*G224</f>
        <v>0</v>
      </c>
    </row>
    <row r="225" spans="2:8">
      <c r="B225" s="17"/>
      <c r="C225" s="17">
        <v>3148</v>
      </c>
      <c r="D225" s="30" t="s">
        <v>234</v>
      </c>
      <c r="E225" s="17" t="s">
        <v>328</v>
      </c>
      <c r="F225" s="17">
        <v>4.5199999999999997E-2</v>
      </c>
      <c r="G225" s="433">
        <v>0</v>
      </c>
      <c r="H225" s="32">
        <f t="shared" ref="H225:H228" si="7">F225*G225</f>
        <v>0</v>
      </c>
    </row>
    <row r="226" spans="2:8" ht="22.5">
      <c r="B226" s="17"/>
      <c r="C226" s="17">
        <v>7307</v>
      </c>
      <c r="D226" s="30" t="s">
        <v>713</v>
      </c>
      <c r="E226" s="17" t="s">
        <v>714</v>
      </c>
      <c r="F226" s="17">
        <v>1.0500000000000001E-2</v>
      </c>
      <c r="G226" s="433">
        <v>0</v>
      </c>
      <c r="H226" s="32">
        <f t="shared" si="7"/>
        <v>0</v>
      </c>
    </row>
    <row r="227" spans="2:8" ht="22.5">
      <c r="B227" s="17"/>
      <c r="C227" s="17">
        <v>88248</v>
      </c>
      <c r="D227" s="30" t="s">
        <v>715</v>
      </c>
      <c r="E227" s="17" t="s">
        <v>540</v>
      </c>
      <c r="F227" s="17">
        <v>1.258</v>
      </c>
      <c r="G227" s="433">
        <v>0</v>
      </c>
      <c r="H227" s="32">
        <f t="shared" si="7"/>
        <v>0</v>
      </c>
    </row>
    <row r="228" spans="2:8" ht="22.5">
      <c r="B228" s="17"/>
      <c r="C228" s="17">
        <v>88267</v>
      </c>
      <c r="D228" s="30" t="s">
        <v>716</v>
      </c>
      <c r="E228" s="17" t="s">
        <v>540</v>
      </c>
      <c r="F228" s="17">
        <v>1.258</v>
      </c>
      <c r="G228" s="433">
        <v>0</v>
      </c>
      <c r="H228" s="32">
        <f t="shared" si="7"/>
        <v>0</v>
      </c>
    </row>
    <row r="229" spans="2:8">
      <c r="H229" s="425">
        <f>SUM(H224:H228)</f>
        <v>0</v>
      </c>
    </row>
    <row r="230" spans="2:8">
      <c r="H230" s="35"/>
    </row>
    <row r="231" spans="2:8">
      <c r="B231" s="295" t="s">
        <v>26</v>
      </c>
      <c r="C231" s="297" t="s">
        <v>725</v>
      </c>
      <c r="D231" s="28" t="s">
        <v>617</v>
      </c>
      <c r="E231" s="29" t="s">
        <v>182</v>
      </c>
      <c r="F231" s="28" t="s">
        <v>618</v>
      </c>
      <c r="G231" s="28" t="s">
        <v>619</v>
      </c>
      <c r="H231" s="28" t="s">
        <v>620</v>
      </c>
    </row>
    <row r="232" spans="2:8">
      <c r="B232" s="29" t="s">
        <v>7</v>
      </c>
      <c r="C232" s="384" t="s">
        <v>326</v>
      </c>
      <c r="D232" s="30" t="s">
        <v>726</v>
      </c>
      <c r="E232" s="17" t="s">
        <v>102</v>
      </c>
      <c r="F232" s="17"/>
      <c r="G232" s="17"/>
      <c r="H232" s="17"/>
    </row>
    <row r="233" spans="2:8">
      <c r="B233" s="17"/>
      <c r="C233" s="17">
        <v>4890</v>
      </c>
      <c r="D233" s="385" t="s">
        <v>327</v>
      </c>
      <c r="E233" s="17" t="s">
        <v>102</v>
      </c>
      <c r="F233" s="17">
        <v>1</v>
      </c>
      <c r="G233" s="433">
        <v>0</v>
      </c>
      <c r="H233" s="32">
        <f>F233*G233</f>
        <v>0</v>
      </c>
    </row>
    <row r="234" spans="2:8">
      <c r="B234" s="17"/>
      <c r="C234" s="17">
        <v>3148</v>
      </c>
      <c r="D234" s="30" t="s">
        <v>234</v>
      </c>
      <c r="E234" s="17" t="s">
        <v>328</v>
      </c>
      <c r="F234" s="17">
        <v>4.5199999999999997E-2</v>
      </c>
      <c r="G234" s="433">
        <v>0</v>
      </c>
      <c r="H234" s="32">
        <f t="shared" ref="H234:H237" si="8">F234*G234</f>
        <v>0</v>
      </c>
    </row>
    <row r="235" spans="2:8" ht="22.5">
      <c r="B235" s="17"/>
      <c r="C235" s="17">
        <v>7307</v>
      </c>
      <c r="D235" s="30" t="s">
        <v>713</v>
      </c>
      <c r="E235" s="17" t="s">
        <v>714</v>
      </c>
      <c r="F235" s="17">
        <v>1.0500000000000001E-2</v>
      </c>
      <c r="G235" s="433">
        <v>0</v>
      </c>
      <c r="H235" s="32">
        <f t="shared" si="8"/>
        <v>0</v>
      </c>
    </row>
    <row r="236" spans="2:8" ht="22.5">
      <c r="B236" s="17"/>
      <c r="C236" s="17">
        <v>88248</v>
      </c>
      <c r="D236" s="30" t="s">
        <v>715</v>
      </c>
      <c r="E236" s="17" t="s">
        <v>540</v>
      </c>
      <c r="F236" s="17">
        <v>1.258</v>
      </c>
      <c r="G236" s="433">
        <v>0</v>
      </c>
      <c r="H236" s="32">
        <f t="shared" si="8"/>
        <v>0</v>
      </c>
    </row>
    <row r="237" spans="2:8" ht="22.5">
      <c r="B237" s="17"/>
      <c r="C237" s="17">
        <v>88267</v>
      </c>
      <c r="D237" s="30" t="s">
        <v>716</v>
      </c>
      <c r="E237" s="17" t="s">
        <v>540</v>
      </c>
      <c r="F237" s="17">
        <v>1.258</v>
      </c>
      <c r="G237" s="433">
        <v>0</v>
      </c>
      <c r="H237" s="32">
        <f t="shared" si="8"/>
        <v>0</v>
      </c>
    </row>
    <row r="238" spans="2:8">
      <c r="H238" s="423">
        <f>SUM(H233:H237)</f>
        <v>0</v>
      </c>
    </row>
    <row r="240" spans="2:8">
      <c r="B240" s="295" t="s">
        <v>26</v>
      </c>
      <c r="C240" s="297" t="s">
        <v>333</v>
      </c>
      <c r="D240" s="28" t="s">
        <v>617</v>
      </c>
      <c r="E240" s="29" t="s">
        <v>182</v>
      </c>
      <c r="F240" s="28" t="s">
        <v>618</v>
      </c>
      <c r="G240" s="28" t="s">
        <v>619</v>
      </c>
      <c r="H240" s="28" t="s">
        <v>620</v>
      </c>
    </row>
    <row r="241" spans="2:8" ht="33.75">
      <c r="B241" s="29" t="s">
        <v>7</v>
      </c>
      <c r="C241" s="509" t="s">
        <v>332</v>
      </c>
      <c r="D241" s="511" t="s">
        <v>334</v>
      </c>
      <c r="E241" s="29" t="s">
        <v>696</v>
      </c>
      <c r="F241" s="17"/>
      <c r="G241" s="17"/>
      <c r="H241" s="17"/>
    </row>
    <row r="242" spans="2:8">
      <c r="B242" s="29"/>
      <c r="C242" s="509" t="s">
        <v>727</v>
      </c>
      <c r="D242" s="511" t="s">
        <v>728</v>
      </c>
      <c r="E242" s="29" t="s">
        <v>69</v>
      </c>
      <c r="F242" s="17">
        <v>0.8</v>
      </c>
      <c r="G242" s="433">
        <v>0</v>
      </c>
      <c r="H242" s="32">
        <f>F242*G242</f>
        <v>0</v>
      </c>
    </row>
    <row r="243" spans="2:8" ht="22.5">
      <c r="B243" s="17"/>
      <c r="C243" s="17">
        <v>566</v>
      </c>
      <c r="D243" s="30" t="s">
        <v>729</v>
      </c>
      <c r="E243" s="17" t="s">
        <v>69</v>
      </c>
      <c r="F243" s="17">
        <v>1.1000000000000001</v>
      </c>
      <c r="G243" s="433">
        <v>0</v>
      </c>
      <c r="H243" s="32">
        <f t="shared" ref="H243:H246" si="9">F243*G243</f>
        <v>0</v>
      </c>
    </row>
    <row r="244" spans="2:8">
      <c r="B244" s="17"/>
      <c r="C244" s="17">
        <v>4341</v>
      </c>
      <c r="D244" s="30" t="s">
        <v>730</v>
      </c>
      <c r="E244" s="17" t="s">
        <v>102</v>
      </c>
      <c r="F244" s="17">
        <v>1</v>
      </c>
      <c r="G244" s="433">
        <v>0</v>
      </c>
      <c r="H244" s="32">
        <f t="shared" si="9"/>
        <v>0</v>
      </c>
    </row>
    <row r="245" spans="2:8">
      <c r="B245" s="17" t="s">
        <v>75</v>
      </c>
      <c r="C245" s="17"/>
      <c r="D245" s="30" t="s">
        <v>731</v>
      </c>
      <c r="E245" s="17" t="s">
        <v>102</v>
      </c>
      <c r="F245" s="17">
        <v>2</v>
      </c>
      <c r="G245" s="433">
        <v>0</v>
      </c>
      <c r="H245" s="32">
        <f t="shared" si="9"/>
        <v>0</v>
      </c>
    </row>
    <row r="246" spans="2:8" ht="22.5">
      <c r="B246" s="17"/>
      <c r="C246" s="381">
        <v>11976</v>
      </c>
      <c r="D246" s="30" t="s">
        <v>732</v>
      </c>
      <c r="E246" s="17" t="s">
        <v>102</v>
      </c>
      <c r="F246" s="17">
        <v>1</v>
      </c>
      <c r="G246" s="433">
        <v>0</v>
      </c>
      <c r="H246" s="32">
        <f t="shared" si="9"/>
        <v>0</v>
      </c>
    </row>
    <row r="247" spans="2:8">
      <c r="H247" s="423">
        <f>SUM(H242:H246)</f>
        <v>0</v>
      </c>
    </row>
    <row r="249" spans="2:8">
      <c r="B249" s="295" t="s">
        <v>26</v>
      </c>
      <c r="C249" s="297" t="s">
        <v>733</v>
      </c>
      <c r="D249" s="28" t="s">
        <v>617</v>
      </c>
      <c r="E249" s="29" t="s">
        <v>182</v>
      </c>
      <c r="F249" s="28" t="s">
        <v>618</v>
      </c>
      <c r="G249" s="28" t="s">
        <v>619</v>
      </c>
      <c r="H249" s="28" t="s">
        <v>620</v>
      </c>
    </row>
    <row r="250" spans="2:8" ht="69" customHeight="1">
      <c r="B250" s="29" t="s">
        <v>7</v>
      </c>
      <c r="C250" s="386"/>
      <c r="D250" s="30" t="s">
        <v>734</v>
      </c>
      <c r="E250" s="381" t="s">
        <v>231</v>
      </c>
      <c r="F250" s="17"/>
      <c r="G250" s="17"/>
      <c r="H250" s="17"/>
    </row>
    <row r="251" spans="2:8" ht="60.75" customHeight="1">
      <c r="B251" s="29" t="s">
        <v>75</v>
      </c>
      <c r="C251" s="386"/>
      <c r="D251" s="30" t="s">
        <v>735</v>
      </c>
      <c r="E251" s="381" t="s">
        <v>736</v>
      </c>
      <c r="F251" s="17">
        <v>1</v>
      </c>
      <c r="G251" s="433">
        <v>0</v>
      </c>
      <c r="H251" s="17">
        <f>F251*G251</f>
        <v>0</v>
      </c>
    </row>
    <row r="252" spans="2:8" ht="32.25" customHeight="1">
      <c r="B252" s="29"/>
      <c r="C252" s="362" t="s">
        <v>632</v>
      </c>
      <c r="D252" s="364" t="s">
        <v>633</v>
      </c>
      <c r="E252" s="362" t="s">
        <v>540</v>
      </c>
      <c r="F252" s="17">
        <v>1</v>
      </c>
      <c r="G252" s="433">
        <v>0</v>
      </c>
      <c r="H252" s="17">
        <f t="shared" ref="H252:H253" si="10">F252*G252</f>
        <v>0</v>
      </c>
    </row>
    <row r="253" spans="2:8" ht="38.25" customHeight="1">
      <c r="B253" s="29"/>
      <c r="C253" s="362">
        <v>88247</v>
      </c>
      <c r="D253" s="364" t="s">
        <v>668</v>
      </c>
      <c r="E253" s="362" t="s">
        <v>540</v>
      </c>
      <c r="F253" s="17">
        <v>1</v>
      </c>
      <c r="G253" s="433">
        <v>0</v>
      </c>
      <c r="H253" s="17">
        <f t="shared" si="10"/>
        <v>0</v>
      </c>
    </row>
    <row r="254" spans="2:8" ht="17.25" customHeight="1">
      <c r="B254" s="36"/>
      <c r="C254" s="387"/>
      <c r="D254" s="26"/>
      <c r="E254" s="388"/>
      <c r="H254" s="270">
        <f>SUM(H251:H253)</f>
        <v>0</v>
      </c>
    </row>
    <row r="255" spans="2:8" ht="69" customHeight="1">
      <c r="B255" s="36"/>
      <c r="C255" s="387"/>
      <c r="D255" s="26"/>
      <c r="E255" s="388"/>
    </row>
    <row r="256" spans="2:8" ht="69" customHeight="1">
      <c r="B256" s="295" t="s">
        <v>26</v>
      </c>
      <c r="C256" s="389" t="s">
        <v>737</v>
      </c>
      <c r="D256" s="28" t="s">
        <v>617</v>
      </c>
      <c r="E256" s="29" t="s">
        <v>182</v>
      </c>
      <c r="F256" s="28" t="s">
        <v>618</v>
      </c>
      <c r="G256" s="28" t="s">
        <v>619</v>
      </c>
      <c r="H256" s="28" t="s">
        <v>620</v>
      </c>
    </row>
    <row r="257" spans="2:8" ht="72" customHeight="1">
      <c r="B257" s="29" t="s">
        <v>7</v>
      </c>
      <c r="C257" s="381"/>
      <c r="D257" s="30" t="s">
        <v>738</v>
      </c>
      <c r="E257" s="381" t="s">
        <v>231</v>
      </c>
      <c r="F257" s="17"/>
      <c r="G257" s="17"/>
      <c r="H257" s="17"/>
    </row>
    <row r="258" spans="2:8" ht="42" customHeight="1">
      <c r="B258" s="29"/>
      <c r="C258" s="386"/>
      <c r="D258" s="30" t="s">
        <v>739</v>
      </c>
      <c r="E258" s="381" t="s">
        <v>736</v>
      </c>
      <c r="F258" s="17">
        <v>1</v>
      </c>
      <c r="G258" s="433">
        <v>0</v>
      </c>
      <c r="H258" s="17">
        <f>F258*G258</f>
        <v>0</v>
      </c>
    </row>
    <row r="259" spans="2:8" ht="25.5">
      <c r="B259" s="29"/>
      <c r="C259" s="362" t="s">
        <v>632</v>
      </c>
      <c r="D259" s="364" t="s">
        <v>633</v>
      </c>
      <c r="E259" s="362" t="s">
        <v>540</v>
      </c>
      <c r="F259" s="17">
        <v>1</v>
      </c>
      <c r="G259" s="433">
        <v>0</v>
      </c>
      <c r="H259" s="17">
        <f t="shared" ref="H259:H260" si="11">F259*G259</f>
        <v>0</v>
      </c>
    </row>
    <row r="260" spans="2:8" ht="25.5">
      <c r="B260" s="29"/>
      <c r="C260" s="362">
        <v>88247</v>
      </c>
      <c r="D260" s="364" t="s">
        <v>668</v>
      </c>
      <c r="E260" s="362" t="s">
        <v>540</v>
      </c>
      <c r="F260" s="17">
        <v>1</v>
      </c>
      <c r="G260" s="433">
        <v>0</v>
      </c>
      <c r="H260" s="17">
        <f t="shared" si="11"/>
        <v>0</v>
      </c>
    </row>
    <row r="261" spans="2:8">
      <c r="B261" s="36"/>
      <c r="C261" s="387"/>
      <c r="D261" s="26"/>
      <c r="E261" s="388"/>
      <c r="H261" s="270">
        <f>SUM(H258:H260)</f>
        <v>0</v>
      </c>
    </row>
    <row r="265" spans="2:8">
      <c r="B265" s="295" t="s">
        <v>26</v>
      </c>
      <c r="C265" s="389" t="s">
        <v>740</v>
      </c>
      <c r="D265" s="28" t="s">
        <v>617</v>
      </c>
      <c r="E265" s="29" t="s">
        <v>182</v>
      </c>
      <c r="F265" s="28" t="s">
        <v>618</v>
      </c>
      <c r="G265" s="28" t="s">
        <v>619</v>
      </c>
      <c r="H265" s="28" t="s">
        <v>620</v>
      </c>
    </row>
    <row r="266" spans="2:8" ht="65.25" customHeight="1">
      <c r="B266" s="29" t="s">
        <v>7</v>
      </c>
      <c r="C266" s="380"/>
      <c r="D266" s="30" t="s">
        <v>741</v>
      </c>
      <c r="E266" s="381" t="s">
        <v>231</v>
      </c>
      <c r="F266" s="17"/>
      <c r="G266" s="17"/>
      <c r="H266" s="17"/>
    </row>
    <row r="267" spans="2:8" ht="33.75">
      <c r="B267" s="17"/>
      <c r="C267" s="17"/>
      <c r="D267" s="30" t="s">
        <v>742</v>
      </c>
      <c r="E267" s="17"/>
      <c r="F267" s="17">
        <v>1</v>
      </c>
      <c r="G267" s="433">
        <v>0</v>
      </c>
      <c r="H267" s="17">
        <f t="shared" ref="H267:H269" si="12">F267*G267</f>
        <v>0</v>
      </c>
    </row>
    <row r="268" spans="2:8" ht="25.5">
      <c r="B268" s="29"/>
      <c r="C268" s="362" t="s">
        <v>632</v>
      </c>
      <c r="D268" s="364" t="s">
        <v>633</v>
      </c>
      <c r="E268" s="362" t="s">
        <v>540</v>
      </c>
      <c r="F268" s="17">
        <v>1</v>
      </c>
      <c r="G268" s="433">
        <v>0</v>
      </c>
      <c r="H268" s="17">
        <f t="shared" si="12"/>
        <v>0</v>
      </c>
    </row>
    <row r="269" spans="2:8" ht="25.5">
      <c r="B269" s="29"/>
      <c r="C269" s="362">
        <v>88247</v>
      </c>
      <c r="D269" s="364" t="s">
        <v>668</v>
      </c>
      <c r="E269" s="362" t="s">
        <v>540</v>
      </c>
      <c r="F269" s="17">
        <v>1</v>
      </c>
      <c r="G269" s="433">
        <v>0</v>
      </c>
      <c r="H269" s="17">
        <f t="shared" si="12"/>
        <v>0</v>
      </c>
    </row>
    <row r="270" spans="2:8">
      <c r="B270" s="36"/>
      <c r="C270" s="387"/>
      <c r="D270" s="26"/>
      <c r="E270" s="388"/>
      <c r="H270" s="270">
        <f>SUM(H267:H269)</f>
        <v>0</v>
      </c>
    </row>
    <row r="273" spans="2:8">
      <c r="B273" s="295" t="s">
        <v>26</v>
      </c>
      <c r="C273" s="389" t="s">
        <v>743</v>
      </c>
      <c r="D273" s="28" t="s">
        <v>617</v>
      </c>
      <c r="E273" s="29" t="s">
        <v>182</v>
      </c>
      <c r="F273" s="28" t="s">
        <v>618</v>
      </c>
      <c r="G273" s="28" t="s">
        <v>619</v>
      </c>
      <c r="H273" s="28" t="s">
        <v>620</v>
      </c>
    </row>
    <row r="274" spans="2:8" ht="33.75">
      <c r="B274" s="29" t="s">
        <v>7</v>
      </c>
      <c r="C274" s="380"/>
      <c r="D274" s="30" t="s">
        <v>744</v>
      </c>
      <c r="E274" s="381" t="s">
        <v>231</v>
      </c>
      <c r="F274" s="17"/>
      <c r="G274" s="17"/>
      <c r="H274" s="17"/>
    </row>
    <row r="275" spans="2:8" ht="22.5">
      <c r="B275" s="17"/>
      <c r="C275" s="17"/>
      <c r="D275" s="30" t="s">
        <v>745</v>
      </c>
      <c r="E275" s="17"/>
      <c r="F275" s="17">
        <v>1</v>
      </c>
      <c r="G275" s="433">
        <v>0</v>
      </c>
      <c r="H275" s="17">
        <f t="shared" ref="H275:H277" si="13">F275*G275</f>
        <v>0</v>
      </c>
    </row>
    <row r="276" spans="2:8" ht="25.5">
      <c r="B276" s="29"/>
      <c r="C276" s="362" t="s">
        <v>632</v>
      </c>
      <c r="D276" s="364" t="s">
        <v>633</v>
      </c>
      <c r="E276" s="362" t="s">
        <v>540</v>
      </c>
      <c r="F276" s="17">
        <v>1</v>
      </c>
      <c r="G276" s="433">
        <v>0</v>
      </c>
      <c r="H276" s="17">
        <f t="shared" si="13"/>
        <v>0</v>
      </c>
    </row>
    <row r="277" spans="2:8" ht="25.5">
      <c r="B277" s="29"/>
      <c r="C277" s="362">
        <v>88247</v>
      </c>
      <c r="D277" s="364" t="s">
        <v>668</v>
      </c>
      <c r="E277" s="362" t="s">
        <v>540</v>
      </c>
      <c r="F277" s="17">
        <v>1</v>
      </c>
      <c r="G277" s="433">
        <v>0</v>
      </c>
      <c r="H277" s="17">
        <f t="shared" si="13"/>
        <v>0</v>
      </c>
    </row>
    <row r="278" spans="2:8">
      <c r="B278" s="36"/>
      <c r="C278" s="387"/>
      <c r="D278" s="26"/>
      <c r="E278" s="388"/>
      <c r="H278" s="270">
        <f>SUM(H275:H277)</f>
        <v>0</v>
      </c>
    </row>
    <row r="281" spans="2:8">
      <c r="B281" s="295" t="s">
        <v>26</v>
      </c>
      <c r="C281" s="389" t="s">
        <v>746</v>
      </c>
      <c r="D281" s="28" t="s">
        <v>617</v>
      </c>
      <c r="E281" s="29" t="s">
        <v>182</v>
      </c>
      <c r="F281" s="28" t="s">
        <v>618</v>
      </c>
      <c r="G281" s="28" t="s">
        <v>619</v>
      </c>
      <c r="H281" s="28" t="s">
        <v>620</v>
      </c>
    </row>
    <row r="282" spans="2:8" ht="22.5">
      <c r="B282" s="29" t="s">
        <v>7</v>
      </c>
      <c r="C282" s="380"/>
      <c r="D282" s="30" t="s">
        <v>747</v>
      </c>
      <c r="E282" s="381" t="s">
        <v>231</v>
      </c>
      <c r="F282" s="17"/>
      <c r="G282" s="17"/>
      <c r="H282" s="17"/>
    </row>
    <row r="283" spans="2:8" ht="22.5">
      <c r="B283" s="17"/>
      <c r="C283" s="17"/>
      <c r="D283" s="30" t="s">
        <v>748</v>
      </c>
      <c r="E283" s="17"/>
      <c r="F283" s="17">
        <v>1</v>
      </c>
      <c r="G283" s="433">
        <v>0</v>
      </c>
      <c r="H283" s="17">
        <f t="shared" ref="H283:H285" si="14">F283*G283</f>
        <v>0</v>
      </c>
    </row>
    <row r="284" spans="2:8" ht="25.5">
      <c r="B284" s="29"/>
      <c r="C284" s="362" t="s">
        <v>632</v>
      </c>
      <c r="D284" s="364" t="s">
        <v>633</v>
      </c>
      <c r="E284" s="362" t="s">
        <v>540</v>
      </c>
      <c r="F284" s="17">
        <v>1</v>
      </c>
      <c r="G284" s="433">
        <v>0</v>
      </c>
      <c r="H284" s="17">
        <f t="shared" si="14"/>
        <v>0</v>
      </c>
    </row>
    <row r="285" spans="2:8" ht="25.5">
      <c r="B285" s="29"/>
      <c r="C285" s="362">
        <v>88247</v>
      </c>
      <c r="D285" s="364" t="s">
        <v>668</v>
      </c>
      <c r="E285" s="362" t="s">
        <v>540</v>
      </c>
      <c r="F285" s="17">
        <v>1</v>
      </c>
      <c r="G285" s="433">
        <v>0</v>
      </c>
      <c r="H285" s="17">
        <f t="shared" si="14"/>
        <v>0</v>
      </c>
    </row>
    <row r="286" spans="2:8">
      <c r="B286" s="36"/>
      <c r="C286" s="387"/>
      <c r="D286" s="26"/>
      <c r="E286" s="388"/>
      <c r="H286" s="270">
        <f>SUM(H283:H285)</f>
        <v>0</v>
      </c>
    </row>
    <row r="289" spans="2:8">
      <c r="B289" s="295" t="s">
        <v>26</v>
      </c>
      <c r="C289" s="389" t="s">
        <v>749</v>
      </c>
      <c r="D289" s="28" t="s">
        <v>617</v>
      </c>
      <c r="E289" s="29" t="s">
        <v>182</v>
      </c>
      <c r="F289" s="28" t="s">
        <v>618</v>
      </c>
      <c r="G289" s="28" t="s">
        <v>619</v>
      </c>
      <c r="H289" s="28" t="s">
        <v>620</v>
      </c>
    </row>
    <row r="290" spans="2:8" ht="22.5">
      <c r="B290" s="29" t="s">
        <v>7</v>
      </c>
      <c r="C290" s="381" t="s">
        <v>368</v>
      </c>
      <c r="D290" s="30" t="s">
        <v>750</v>
      </c>
      <c r="E290" s="381" t="s">
        <v>61</v>
      </c>
      <c r="F290" s="17"/>
      <c r="G290" s="17"/>
      <c r="H290" s="17"/>
    </row>
    <row r="291" spans="2:8" ht="22.5">
      <c r="B291" s="17"/>
      <c r="C291" s="17"/>
      <c r="D291" s="30" t="s">
        <v>751</v>
      </c>
      <c r="E291" s="17" t="s">
        <v>69</v>
      </c>
      <c r="F291" s="17">
        <v>1.1000000000000001</v>
      </c>
      <c r="G291" s="433">
        <v>0</v>
      </c>
      <c r="H291" s="17">
        <f t="shared" ref="H291:H293" si="15">F291*G291</f>
        <v>0</v>
      </c>
    </row>
    <row r="292" spans="2:8" ht="25.5">
      <c r="B292" s="29"/>
      <c r="C292" s="362" t="s">
        <v>632</v>
      </c>
      <c r="D292" s="364" t="s">
        <v>633</v>
      </c>
      <c r="E292" s="362" t="s">
        <v>540</v>
      </c>
      <c r="F292" s="17">
        <v>0.13</v>
      </c>
      <c r="G292" s="433">
        <v>0</v>
      </c>
      <c r="H292" s="17">
        <f t="shared" si="15"/>
        <v>0</v>
      </c>
    </row>
    <row r="293" spans="2:8" ht="25.5">
      <c r="B293" s="29"/>
      <c r="C293" s="362">
        <v>88247</v>
      </c>
      <c r="D293" s="364" t="s">
        <v>668</v>
      </c>
      <c r="E293" s="362" t="s">
        <v>540</v>
      </c>
      <c r="F293" s="17">
        <v>0.13</v>
      </c>
      <c r="G293" s="433">
        <v>0</v>
      </c>
      <c r="H293" s="17">
        <f t="shared" si="15"/>
        <v>0</v>
      </c>
    </row>
    <row r="294" spans="2:8">
      <c r="B294" s="36"/>
      <c r="C294" s="387"/>
      <c r="D294" s="26"/>
      <c r="E294" s="388"/>
      <c r="H294" s="427">
        <f>SUM(H291:H293)</f>
        <v>0</v>
      </c>
    </row>
    <row r="297" spans="2:8">
      <c r="B297" s="295" t="s">
        <v>26</v>
      </c>
      <c r="C297" s="389" t="s">
        <v>752</v>
      </c>
      <c r="D297" s="28" t="s">
        <v>617</v>
      </c>
      <c r="E297" s="29" t="s">
        <v>182</v>
      </c>
      <c r="F297" s="28" t="s">
        <v>618</v>
      </c>
      <c r="G297" s="28" t="s">
        <v>619</v>
      </c>
      <c r="H297" s="28" t="s">
        <v>620</v>
      </c>
    </row>
    <row r="298" spans="2:8" ht="59.25" customHeight="1">
      <c r="B298" s="29" t="s">
        <v>7</v>
      </c>
      <c r="C298" s="17" t="s">
        <v>378</v>
      </c>
      <c r="D298" s="30" t="s">
        <v>753</v>
      </c>
      <c r="E298" s="17" t="s">
        <v>102</v>
      </c>
      <c r="F298" s="17"/>
      <c r="G298" s="17"/>
      <c r="H298" s="17"/>
    </row>
    <row r="299" spans="2:8">
      <c r="B299" s="17"/>
      <c r="C299" s="17">
        <v>39125</v>
      </c>
      <c r="D299" s="390" t="s">
        <v>754</v>
      </c>
      <c r="E299" s="17" t="s">
        <v>102</v>
      </c>
      <c r="F299" s="17">
        <v>1</v>
      </c>
      <c r="G299" s="433">
        <v>0</v>
      </c>
      <c r="H299" s="32">
        <f>F299*G299</f>
        <v>0</v>
      </c>
    </row>
    <row r="300" spans="2:8">
      <c r="B300" s="17"/>
      <c r="C300" s="17">
        <v>11950</v>
      </c>
      <c r="D300" s="391" t="s">
        <v>755</v>
      </c>
      <c r="E300" s="17" t="s">
        <v>102</v>
      </c>
      <c r="F300" s="17">
        <v>1</v>
      </c>
      <c r="G300" s="433">
        <v>0</v>
      </c>
      <c r="H300" s="32">
        <f t="shared" ref="H300:H302" si="16">F300*G300</f>
        <v>0</v>
      </c>
    </row>
    <row r="301" spans="2:8" ht="25.5">
      <c r="B301" s="17"/>
      <c r="C301" s="362" t="s">
        <v>632</v>
      </c>
      <c r="D301" s="364" t="s">
        <v>633</v>
      </c>
      <c r="E301" s="362" t="s">
        <v>540</v>
      </c>
      <c r="F301" s="17">
        <v>0.13</v>
      </c>
      <c r="G301" s="433">
        <v>0</v>
      </c>
      <c r="H301" s="32">
        <f t="shared" si="16"/>
        <v>0</v>
      </c>
    </row>
    <row r="302" spans="2:8" ht="25.5">
      <c r="B302" s="17"/>
      <c r="C302" s="362">
        <v>88247</v>
      </c>
      <c r="D302" s="364" t="s">
        <v>668</v>
      </c>
      <c r="E302" s="362" t="s">
        <v>540</v>
      </c>
      <c r="F302" s="17">
        <v>0.13</v>
      </c>
      <c r="G302" s="433">
        <v>0</v>
      </c>
      <c r="H302" s="32">
        <f t="shared" si="16"/>
        <v>0</v>
      </c>
    </row>
    <row r="303" spans="2:8">
      <c r="C303" s="392"/>
      <c r="D303" s="393"/>
      <c r="E303" s="392"/>
      <c r="H303" s="423">
        <f>SUM(H299:H302)</f>
        <v>0</v>
      </c>
    </row>
    <row r="304" spans="2:8">
      <c r="C304" s="392"/>
      <c r="D304" s="393"/>
      <c r="E304" s="392"/>
    </row>
    <row r="305" spans="2:8">
      <c r="D305" s="394"/>
    </row>
    <row r="306" spans="2:8" ht="21" customHeight="1">
      <c r="B306" s="295" t="s">
        <v>26</v>
      </c>
      <c r="C306" s="389" t="s">
        <v>756</v>
      </c>
      <c r="D306" s="28" t="s">
        <v>617</v>
      </c>
      <c r="E306" s="29" t="s">
        <v>182</v>
      </c>
      <c r="F306" s="28" t="s">
        <v>618</v>
      </c>
      <c r="G306" s="28" t="s">
        <v>619</v>
      </c>
      <c r="H306" s="28" t="s">
        <v>620</v>
      </c>
    </row>
    <row r="307" spans="2:8" ht="81" customHeight="1">
      <c r="B307" s="29" t="s">
        <v>7</v>
      </c>
      <c r="C307" s="17" t="s">
        <v>390</v>
      </c>
      <c r="D307" s="30" t="s">
        <v>757</v>
      </c>
      <c r="E307" s="395" t="s">
        <v>102</v>
      </c>
      <c r="F307" s="17"/>
      <c r="G307" s="17"/>
      <c r="H307" s="17"/>
    </row>
    <row r="308" spans="2:8">
      <c r="B308" s="29"/>
      <c r="C308" s="17">
        <v>39996</v>
      </c>
      <c r="D308" s="30" t="s">
        <v>758</v>
      </c>
      <c r="E308" s="395" t="s">
        <v>69</v>
      </c>
      <c r="F308" s="17">
        <v>1.1000000000000001</v>
      </c>
      <c r="G308" s="433">
        <v>0</v>
      </c>
      <c r="H308" s="32">
        <f>F308*G308</f>
        <v>0</v>
      </c>
    </row>
    <row r="309" spans="2:8">
      <c r="B309" s="29"/>
      <c r="C309" s="17">
        <v>39997</v>
      </c>
      <c r="D309" s="30" t="s">
        <v>759</v>
      </c>
      <c r="E309" s="395" t="s">
        <v>102</v>
      </c>
      <c r="F309" s="17">
        <v>1</v>
      </c>
      <c r="G309" s="433">
        <v>0</v>
      </c>
      <c r="H309" s="32">
        <f t="shared" ref="H309:H313" si="17">F309*G309</f>
        <v>0</v>
      </c>
    </row>
    <row r="310" spans="2:8">
      <c r="B310" s="29"/>
      <c r="C310" s="17"/>
      <c r="D310" s="30" t="s">
        <v>760</v>
      </c>
      <c r="E310" s="395" t="s">
        <v>102</v>
      </c>
      <c r="F310" s="17">
        <v>2</v>
      </c>
      <c r="G310" s="433">
        <v>0</v>
      </c>
      <c r="H310" s="32">
        <f t="shared" si="17"/>
        <v>0</v>
      </c>
    </row>
    <row r="311" spans="2:8" ht="22.5">
      <c r="B311" s="29"/>
      <c r="C311" s="381">
        <v>11976</v>
      </c>
      <c r="D311" s="30" t="s">
        <v>761</v>
      </c>
      <c r="E311" s="395" t="s">
        <v>102</v>
      </c>
      <c r="F311" s="17">
        <v>1</v>
      </c>
      <c r="G311" s="433">
        <v>0</v>
      </c>
      <c r="H311" s="32">
        <f t="shared" si="17"/>
        <v>0</v>
      </c>
    </row>
    <row r="312" spans="2:8" ht="25.5">
      <c r="B312" s="17"/>
      <c r="C312" s="362" t="s">
        <v>632</v>
      </c>
      <c r="D312" s="364" t="s">
        <v>633</v>
      </c>
      <c r="E312" s="362" t="s">
        <v>540</v>
      </c>
      <c r="F312" s="17">
        <v>0.13</v>
      </c>
      <c r="G312" s="433">
        <v>0</v>
      </c>
      <c r="H312" s="32">
        <f t="shared" si="17"/>
        <v>0</v>
      </c>
    </row>
    <row r="313" spans="2:8" ht="25.5">
      <c r="B313" s="17"/>
      <c r="C313" s="362">
        <v>88247</v>
      </c>
      <c r="D313" s="364" t="s">
        <v>668</v>
      </c>
      <c r="E313" s="362" t="s">
        <v>540</v>
      </c>
      <c r="F313" s="17">
        <v>0.13</v>
      </c>
      <c r="G313" s="433">
        <v>0</v>
      </c>
      <c r="H313" s="32">
        <f t="shared" si="17"/>
        <v>0</v>
      </c>
    </row>
    <row r="314" spans="2:8">
      <c r="H314" s="423">
        <f>SUM(H308:H313)</f>
        <v>0</v>
      </c>
    </row>
    <row r="316" spans="2:8">
      <c r="B316" s="295" t="s">
        <v>26</v>
      </c>
      <c r="C316" s="389" t="s">
        <v>762</v>
      </c>
      <c r="D316" s="28" t="s">
        <v>617</v>
      </c>
      <c r="E316" s="29" t="s">
        <v>182</v>
      </c>
      <c r="F316" s="28" t="s">
        <v>618</v>
      </c>
      <c r="G316" s="28" t="s">
        <v>619</v>
      </c>
      <c r="H316" s="28" t="s">
        <v>620</v>
      </c>
    </row>
    <row r="317" spans="2:8" ht="22.5">
      <c r="B317" s="29" t="s">
        <v>7</v>
      </c>
      <c r="C317" s="17" t="s">
        <v>392</v>
      </c>
      <c r="D317" s="379" t="s">
        <v>509</v>
      </c>
      <c r="E317" s="17" t="s">
        <v>102</v>
      </c>
      <c r="F317" s="17"/>
      <c r="G317" s="17"/>
      <c r="H317" s="17"/>
    </row>
    <row r="318" spans="2:8">
      <c r="B318" s="17"/>
      <c r="C318" s="396">
        <v>39132</v>
      </c>
      <c r="D318" s="379" t="s">
        <v>763</v>
      </c>
      <c r="E318" s="17" t="s">
        <v>102</v>
      </c>
      <c r="F318" s="17">
        <v>1</v>
      </c>
      <c r="G318" s="433">
        <v>0</v>
      </c>
      <c r="H318" s="17">
        <f>F318*G318</f>
        <v>0</v>
      </c>
    </row>
    <row r="319" spans="2:8" ht="25.5">
      <c r="B319" s="17"/>
      <c r="C319" s="362" t="s">
        <v>632</v>
      </c>
      <c r="D319" s="364" t="s">
        <v>633</v>
      </c>
      <c r="E319" s="362" t="s">
        <v>540</v>
      </c>
      <c r="F319" s="17">
        <v>0.13</v>
      </c>
      <c r="G319" s="433">
        <v>0</v>
      </c>
      <c r="H319" s="32">
        <f t="shared" ref="H319:H320" si="18">F319*G319</f>
        <v>0</v>
      </c>
    </row>
    <row r="320" spans="2:8" ht="25.5">
      <c r="B320" s="17"/>
      <c r="C320" s="362">
        <v>88247</v>
      </c>
      <c r="D320" s="364" t="s">
        <v>668</v>
      </c>
      <c r="E320" s="362" t="s">
        <v>540</v>
      </c>
      <c r="F320" s="17">
        <v>0.13</v>
      </c>
      <c r="G320" s="433">
        <v>0</v>
      </c>
      <c r="H320" s="32">
        <f t="shared" si="18"/>
        <v>0</v>
      </c>
    </row>
    <row r="321" spans="2:8">
      <c r="H321" s="423">
        <f>SUM(H318:H320)</f>
        <v>0</v>
      </c>
    </row>
    <row r="323" spans="2:8">
      <c r="B323" s="295" t="s">
        <v>26</v>
      </c>
      <c r="C323" s="389" t="s">
        <v>764</v>
      </c>
      <c r="D323" s="28" t="s">
        <v>617</v>
      </c>
      <c r="E323" s="29" t="s">
        <v>182</v>
      </c>
      <c r="F323" s="28" t="s">
        <v>618</v>
      </c>
      <c r="G323" s="28" t="s">
        <v>619</v>
      </c>
      <c r="H323" s="28" t="s">
        <v>620</v>
      </c>
    </row>
    <row r="324" spans="2:8" ht="22.5">
      <c r="B324" s="29" t="s">
        <v>7</v>
      </c>
      <c r="C324" s="381" t="s">
        <v>394</v>
      </c>
      <c r="D324" s="30" t="s">
        <v>765</v>
      </c>
      <c r="E324" s="397" t="s">
        <v>29</v>
      </c>
      <c r="F324" s="17"/>
      <c r="G324" s="17"/>
      <c r="H324" s="17"/>
    </row>
    <row r="325" spans="2:8">
      <c r="B325" s="17"/>
      <c r="C325" s="17">
        <v>2488</v>
      </c>
      <c r="D325" s="30" t="s">
        <v>766</v>
      </c>
      <c r="E325" s="17" t="s">
        <v>29</v>
      </c>
      <c r="F325" s="17">
        <v>1</v>
      </c>
      <c r="G325" s="433">
        <v>0</v>
      </c>
      <c r="H325" s="32">
        <f>F325*G325</f>
        <v>0</v>
      </c>
    </row>
    <row r="326" spans="2:8" ht="25.5">
      <c r="B326" s="17"/>
      <c r="C326" s="362" t="s">
        <v>632</v>
      </c>
      <c r="D326" s="364" t="s">
        <v>633</v>
      </c>
      <c r="E326" s="362" t="s">
        <v>540</v>
      </c>
      <c r="F326" s="17">
        <v>0.13</v>
      </c>
      <c r="G326" s="433">
        <v>0</v>
      </c>
      <c r="H326" s="32">
        <f t="shared" ref="H326:H327" si="19">F326*G326</f>
        <v>0</v>
      </c>
    </row>
    <row r="327" spans="2:8" ht="25.5">
      <c r="B327" s="17"/>
      <c r="C327" s="362">
        <v>88247</v>
      </c>
      <c r="D327" s="364" t="s">
        <v>668</v>
      </c>
      <c r="E327" s="362" t="s">
        <v>540</v>
      </c>
      <c r="F327" s="17">
        <v>0.13</v>
      </c>
      <c r="G327" s="433">
        <v>0</v>
      </c>
      <c r="H327" s="32">
        <f t="shared" si="19"/>
        <v>0</v>
      </c>
    </row>
    <row r="328" spans="2:8">
      <c r="H328" s="423">
        <f>SUM(H325:H327)</f>
        <v>0</v>
      </c>
    </row>
    <row r="330" spans="2:8">
      <c r="B330" s="295" t="s">
        <v>26</v>
      </c>
      <c r="C330" s="389" t="s">
        <v>404</v>
      </c>
      <c r="D330" s="28" t="s">
        <v>617</v>
      </c>
      <c r="E330" s="29" t="s">
        <v>182</v>
      </c>
      <c r="F330" s="28" t="s">
        <v>618</v>
      </c>
      <c r="G330" s="28" t="s">
        <v>619</v>
      </c>
      <c r="H330" s="28" t="s">
        <v>620</v>
      </c>
    </row>
    <row r="331" spans="2:8" ht="41.25" customHeight="1">
      <c r="B331" s="398" t="s">
        <v>26</v>
      </c>
      <c r="C331" s="19" t="s">
        <v>403</v>
      </c>
      <c r="D331" s="30" t="s">
        <v>767</v>
      </c>
      <c r="E331" s="381" t="s">
        <v>61</v>
      </c>
      <c r="F331" s="17"/>
      <c r="G331" s="17"/>
      <c r="H331" s="17"/>
    </row>
    <row r="332" spans="2:8" ht="33.75" customHeight="1">
      <c r="B332" s="17"/>
      <c r="C332" s="382" t="s">
        <v>768</v>
      </c>
      <c r="D332" s="30" t="s">
        <v>767</v>
      </c>
      <c r="E332" s="17" t="s">
        <v>69</v>
      </c>
      <c r="F332" s="17">
        <v>1.1000000000000001</v>
      </c>
      <c r="G332" s="433">
        <v>0</v>
      </c>
      <c r="H332" s="32">
        <f>F332*G332</f>
        <v>0</v>
      </c>
    </row>
    <row r="333" spans="2:8" ht="25.5">
      <c r="B333" s="17"/>
      <c r="C333" s="362" t="s">
        <v>632</v>
      </c>
      <c r="D333" s="364" t="s">
        <v>633</v>
      </c>
      <c r="E333" s="362" t="s">
        <v>540</v>
      </c>
      <c r="F333" s="17">
        <v>0.13</v>
      </c>
      <c r="G333" s="433">
        <v>0</v>
      </c>
      <c r="H333" s="32">
        <f t="shared" ref="H333:H334" si="20">F333*G333</f>
        <v>0</v>
      </c>
    </row>
    <row r="334" spans="2:8" ht="25.5">
      <c r="B334" s="17"/>
      <c r="C334" s="362">
        <v>88247</v>
      </c>
      <c r="D334" s="364" t="s">
        <v>668</v>
      </c>
      <c r="E334" s="362" t="s">
        <v>540</v>
      </c>
      <c r="F334" s="17">
        <v>0.13</v>
      </c>
      <c r="G334" s="433">
        <v>0</v>
      </c>
      <c r="H334" s="32">
        <f t="shared" si="20"/>
        <v>0</v>
      </c>
    </row>
    <row r="335" spans="2:8">
      <c r="H335" s="423">
        <f>SUM(H332:H334)</f>
        <v>0</v>
      </c>
    </row>
    <row r="338" spans="2:13">
      <c r="B338" s="315" t="s">
        <v>26</v>
      </c>
      <c r="C338" s="399" t="s">
        <v>420</v>
      </c>
      <c r="D338" s="336" t="s">
        <v>617</v>
      </c>
      <c r="E338" s="316" t="s">
        <v>182</v>
      </c>
      <c r="F338" s="336" t="s">
        <v>618</v>
      </c>
      <c r="G338" s="336" t="s">
        <v>619</v>
      </c>
      <c r="H338" s="336" t="s">
        <v>620</v>
      </c>
    </row>
    <row r="339" spans="2:13" ht="80.25" customHeight="1">
      <c r="B339" s="316" t="s">
        <v>7</v>
      </c>
      <c r="C339" s="376" t="s">
        <v>419</v>
      </c>
      <c r="D339" s="9" t="s">
        <v>769</v>
      </c>
      <c r="E339" s="376" t="s">
        <v>102</v>
      </c>
      <c r="F339" s="376"/>
      <c r="G339" s="437"/>
      <c r="H339" s="376"/>
    </row>
    <row r="340" spans="2:13" ht="90" customHeight="1">
      <c r="B340" s="376" t="s">
        <v>770</v>
      </c>
      <c r="C340" s="376">
        <v>738</v>
      </c>
      <c r="D340" s="9" t="s">
        <v>771</v>
      </c>
      <c r="E340" s="376" t="s">
        <v>102</v>
      </c>
      <c r="F340" s="371">
        <v>1</v>
      </c>
      <c r="G340" s="433">
        <v>0</v>
      </c>
      <c r="H340" s="436">
        <f>F340*G340</f>
        <v>0</v>
      </c>
    </row>
    <row r="341" spans="2:13" ht="25.5">
      <c r="B341" s="376"/>
      <c r="C341" s="373" t="s">
        <v>632</v>
      </c>
      <c r="D341" s="374" t="s">
        <v>633</v>
      </c>
      <c r="E341" s="373" t="s">
        <v>540</v>
      </c>
      <c r="F341" s="438">
        <v>0.63300000000000001</v>
      </c>
      <c r="G341" s="433">
        <v>0</v>
      </c>
      <c r="H341" s="436">
        <f>F341*G341</f>
        <v>0</v>
      </c>
      <c r="M341" s="9"/>
    </row>
    <row r="342" spans="2:13" ht="22.5">
      <c r="B342" s="376"/>
      <c r="C342" s="376">
        <v>88248</v>
      </c>
      <c r="D342" s="9" t="s">
        <v>691</v>
      </c>
      <c r="E342" s="376" t="s">
        <v>540</v>
      </c>
      <c r="F342" s="371">
        <v>2.1145999999999998</v>
      </c>
      <c r="G342" s="433">
        <v>0</v>
      </c>
      <c r="H342" s="436">
        <f>F342*G342</f>
        <v>0</v>
      </c>
    </row>
    <row r="343" spans="2:13" ht="22.5">
      <c r="B343" s="376"/>
      <c r="C343" s="376">
        <v>88267</v>
      </c>
      <c r="D343" s="9" t="s">
        <v>692</v>
      </c>
      <c r="E343" s="376" t="s">
        <v>540</v>
      </c>
      <c r="F343" s="371">
        <v>0.63300000000000001</v>
      </c>
      <c r="G343" s="433">
        <v>0</v>
      </c>
      <c r="H343" s="436">
        <f>F343*G343</f>
        <v>0</v>
      </c>
    </row>
    <row r="344" spans="2:13" ht="15">
      <c r="B344" s="322"/>
      <c r="C344" s="323"/>
      <c r="D344" s="324"/>
      <c r="E344" s="325"/>
      <c r="F344" s="325"/>
      <c r="G344" s="400" t="s">
        <v>628</v>
      </c>
      <c r="H344" s="426">
        <f>SUM(H340:H343)</f>
        <v>0</v>
      </c>
    </row>
    <row r="345" spans="2:13">
      <c r="B345" s="522" t="s">
        <v>772</v>
      </c>
      <c r="C345" s="522"/>
      <c r="D345" s="522"/>
      <c r="E345" s="325"/>
      <c r="F345" s="325"/>
      <c r="G345" s="325"/>
      <c r="H345" s="327"/>
    </row>
    <row r="348" spans="2:13">
      <c r="B348" s="295" t="s">
        <v>26</v>
      </c>
      <c r="C348" s="378" t="s">
        <v>423</v>
      </c>
      <c r="D348" s="28" t="s">
        <v>617</v>
      </c>
      <c r="E348" s="29" t="s">
        <v>182</v>
      </c>
      <c r="F348" s="28" t="s">
        <v>618</v>
      </c>
      <c r="G348" s="28" t="s">
        <v>619</v>
      </c>
      <c r="H348" s="28" t="s">
        <v>620</v>
      </c>
    </row>
    <row r="349" spans="2:13" ht="33.75">
      <c r="B349" s="17"/>
      <c r="C349" s="288" t="s">
        <v>422</v>
      </c>
      <c r="D349" s="30" t="s">
        <v>424</v>
      </c>
      <c r="E349" s="17"/>
      <c r="F349" s="17"/>
      <c r="G349" s="17"/>
      <c r="H349" s="17"/>
    </row>
    <row r="350" spans="2:13" ht="22.5">
      <c r="B350" s="17"/>
      <c r="C350" s="19" t="s">
        <v>773</v>
      </c>
      <c r="D350" s="30" t="s">
        <v>774</v>
      </c>
      <c r="E350" s="17" t="s">
        <v>69</v>
      </c>
      <c r="F350" s="17">
        <v>1.1000000000000001</v>
      </c>
      <c r="G350" s="433">
        <v>0</v>
      </c>
      <c r="H350" s="32">
        <f>F350*G350</f>
        <v>0</v>
      </c>
    </row>
    <row r="351" spans="2:13" ht="22.5">
      <c r="B351" s="17"/>
      <c r="C351" s="17">
        <v>88248</v>
      </c>
      <c r="D351" s="30" t="s">
        <v>691</v>
      </c>
      <c r="E351" s="17" t="s">
        <v>540</v>
      </c>
      <c r="F351" s="17">
        <v>0.62129999999999996</v>
      </c>
      <c r="G351" s="433">
        <v>0</v>
      </c>
      <c r="H351" s="32">
        <f t="shared" ref="H351:H352" si="21">F351*G351</f>
        <v>0</v>
      </c>
    </row>
    <row r="352" spans="2:13" ht="22.5">
      <c r="B352" s="17"/>
      <c r="C352" s="17">
        <v>88267</v>
      </c>
      <c r="D352" s="30" t="s">
        <v>692</v>
      </c>
      <c r="E352" s="17" t="s">
        <v>540</v>
      </c>
      <c r="F352" s="17">
        <v>0.62129999999999996</v>
      </c>
      <c r="G352" s="433">
        <v>0</v>
      </c>
      <c r="H352" s="32">
        <f t="shared" si="21"/>
        <v>0</v>
      </c>
    </row>
    <row r="353" spans="2:8">
      <c r="H353" s="425">
        <f>SUM(H350:H352)</f>
        <v>0</v>
      </c>
    </row>
    <row r="355" spans="2:8">
      <c r="B355" s="315" t="s">
        <v>26</v>
      </c>
      <c r="C355" s="401" t="s">
        <v>430</v>
      </c>
      <c r="D355" s="336" t="s">
        <v>617</v>
      </c>
      <c r="E355" s="316" t="s">
        <v>182</v>
      </c>
      <c r="F355" s="336" t="s">
        <v>618</v>
      </c>
      <c r="G355" s="336" t="s">
        <v>619</v>
      </c>
      <c r="H355" s="336" t="s">
        <v>620</v>
      </c>
    </row>
    <row r="356" spans="2:8" ht="22.5">
      <c r="B356" s="316" t="s">
        <v>7</v>
      </c>
      <c r="C356" s="376" t="s">
        <v>429</v>
      </c>
      <c r="D356" s="9" t="s">
        <v>775</v>
      </c>
      <c r="E356" s="376" t="s">
        <v>102</v>
      </c>
      <c r="F356" s="376"/>
      <c r="G356" s="437"/>
      <c r="H356" s="376"/>
    </row>
    <row r="357" spans="2:8">
      <c r="B357" s="376" t="s">
        <v>776</v>
      </c>
      <c r="C357" s="9"/>
      <c r="D357" s="9" t="s">
        <v>777</v>
      </c>
      <c r="E357" s="376" t="s">
        <v>102</v>
      </c>
      <c r="F357" s="371">
        <v>1</v>
      </c>
      <c r="G357" s="433">
        <v>0</v>
      </c>
      <c r="H357" s="440">
        <f>F357*G357</f>
        <v>0</v>
      </c>
    </row>
    <row r="358" spans="2:8" ht="25.5">
      <c r="B358" s="376"/>
      <c r="C358" s="373" t="s">
        <v>632</v>
      </c>
      <c r="D358" s="374" t="s">
        <v>633</v>
      </c>
      <c r="E358" s="373" t="s">
        <v>540</v>
      </c>
      <c r="F358" s="438">
        <v>0.63300000000000001</v>
      </c>
      <c r="G358" s="433">
        <v>0</v>
      </c>
      <c r="H358" s="436">
        <f>F358*G358</f>
        <v>0</v>
      </c>
    </row>
    <row r="359" spans="2:8" ht="22.5">
      <c r="B359" s="376"/>
      <c r="C359" s="376">
        <v>88248</v>
      </c>
      <c r="D359" s="9" t="s">
        <v>691</v>
      </c>
      <c r="E359" s="376" t="s">
        <v>540</v>
      </c>
      <c r="F359" s="371">
        <v>2.1145999999999998</v>
      </c>
      <c r="G359" s="433">
        <v>0</v>
      </c>
      <c r="H359" s="436">
        <f>F359*G359</f>
        <v>0</v>
      </c>
    </row>
    <row r="360" spans="2:8" ht="22.5">
      <c r="B360" s="376"/>
      <c r="C360" s="376">
        <v>88267</v>
      </c>
      <c r="D360" s="9" t="s">
        <v>692</v>
      </c>
      <c r="E360" s="376" t="s">
        <v>540</v>
      </c>
      <c r="F360" s="371">
        <v>0.63300000000000001</v>
      </c>
      <c r="G360" s="433">
        <v>0</v>
      </c>
      <c r="H360" s="436">
        <f>F360*G360</f>
        <v>0</v>
      </c>
    </row>
    <row r="361" spans="2:8">
      <c r="H361" s="424">
        <f>SUM(H357:H360)</f>
        <v>0</v>
      </c>
    </row>
    <row r="364" spans="2:8">
      <c r="B364" s="315" t="s">
        <v>26</v>
      </c>
      <c r="C364" s="401" t="s">
        <v>433</v>
      </c>
      <c r="D364" s="336" t="s">
        <v>617</v>
      </c>
      <c r="E364" s="316" t="s">
        <v>182</v>
      </c>
      <c r="F364" s="336" t="s">
        <v>618</v>
      </c>
      <c r="G364" s="336" t="s">
        <v>619</v>
      </c>
      <c r="H364" s="336" t="s">
        <v>620</v>
      </c>
    </row>
    <row r="365" spans="2:8" ht="42" customHeight="1">
      <c r="B365" s="316" t="s">
        <v>7</v>
      </c>
      <c r="C365" s="376" t="s">
        <v>432</v>
      </c>
      <c r="D365" s="9" t="s">
        <v>434</v>
      </c>
      <c r="E365" s="376" t="s">
        <v>102</v>
      </c>
      <c r="F365" s="376"/>
      <c r="G365" s="437"/>
      <c r="H365" s="376"/>
    </row>
    <row r="366" spans="2:8">
      <c r="B366" s="376" t="s">
        <v>776</v>
      </c>
      <c r="C366" s="376"/>
      <c r="D366" s="9" t="s">
        <v>778</v>
      </c>
      <c r="E366" s="376" t="s">
        <v>102</v>
      </c>
      <c r="F366" s="371">
        <v>1</v>
      </c>
      <c r="G366" s="433">
        <v>0</v>
      </c>
      <c r="H366" s="439">
        <f>F366*G366</f>
        <v>0</v>
      </c>
    </row>
    <row r="367" spans="2:8" ht="28.5">
      <c r="B367" s="376"/>
      <c r="C367" s="376"/>
      <c r="D367" s="402" t="s">
        <v>779</v>
      </c>
      <c r="E367" s="376" t="s">
        <v>102</v>
      </c>
      <c r="F367" s="371">
        <v>0.1</v>
      </c>
      <c r="G367" s="433">
        <v>0</v>
      </c>
      <c r="H367" s="436">
        <f>F367*G367</f>
        <v>0</v>
      </c>
    </row>
    <row r="368" spans="2:8" ht="25.5">
      <c r="B368" s="376"/>
      <c r="C368" s="373" t="s">
        <v>632</v>
      </c>
      <c r="D368" s="374" t="s">
        <v>633</v>
      </c>
      <c r="E368" s="373" t="s">
        <v>540</v>
      </c>
      <c r="F368" s="438">
        <v>0.63300000000000001</v>
      </c>
      <c r="G368" s="433">
        <v>0</v>
      </c>
      <c r="H368" s="436">
        <f>F368*G368</f>
        <v>0</v>
      </c>
    </row>
    <row r="369" spans="2:8" ht="42.75">
      <c r="B369" s="376"/>
      <c r="C369" s="376"/>
      <c r="D369" s="402" t="s">
        <v>780</v>
      </c>
      <c r="E369" s="376" t="s">
        <v>540</v>
      </c>
      <c r="F369" s="371">
        <v>1</v>
      </c>
      <c r="G369" s="433">
        <v>0</v>
      </c>
      <c r="H369" s="436">
        <f>F369*G369</f>
        <v>0</v>
      </c>
    </row>
    <row r="370" spans="2:8" ht="42.75">
      <c r="B370" s="376"/>
      <c r="C370" s="376"/>
      <c r="D370" s="402" t="s">
        <v>716</v>
      </c>
      <c r="E370" s="376" t="s">
        <v>540</v>
      </c>
      <c r="F370" s="371">
        <v>1</v>
      </c>
      <c r="G370" s="433">
        <v>0</v>
      </c>
      <c r="H370" s="436">
        <f>F370*G370</f>
        <v>0</v>
      </c>
    </row>
    <row r="371" spans="2:8">
      <c r="H371" s="424">
        <f>SUM(H366:H370)</f>
        <v>0</v>
      </c>
    </row>
    <row r="374" spans="2:8" ht="15" customHeight="1">
      <c r="B374" s="295" t="s">
        <v>26</v>
      </c>
      <c r="C374" s="389" t="s">
        <v>439</v>
      </c>
      <c r="D374" s="28" t="s">
        <v>617</v>
      </c>
      <c r="E374" s="29" t="s">
        <v>182</v>
      </c>
      <c r="F374" s="28" t="s">
        <v>618</v>
      </c>
      <c r="G374" s="28" t="s">
        <v>619</v>
      </c>
      <c r="H374" s="28" t="s">
        <v>620</v>
      </c>
    </row>
    <row r="375" spans="2:8" ht="51.75" customHeight="1">
      <c r="B375" s="29" t="s">
        <v>7</v>
      </c>
      <c r="C375" s="17" t="s">
        <v>435</v>
      </c>
      <c r="D375" s="30" t="s">
        <v>440</v>
      </c>
      <c r="E375" s="17" t="s">
        <v>102</v>
      </c>
      <c r="F375" s="17"/>
      <c r="G375" s="17"/>
      <c r="H375" s="17"/>
    </row>
    <row r="376" spans="2:8" ht="15" customHeight="1">
      <c r="B376" s="17" t="s">
        <v>776</v>
      </c>
      <c r="C376" s="17"/>
      <c r="D376" s="30" t="s">
        <v>781</v>
      </c>
      <c r="E376" s="17" t="s">
        <v>102</v>
      </c>
      <c r="F376" s="17">
        <v>1</v>
      </c>
      <c r="G376" s="433">
        <v>0</v>
      </c>
      <c r="H376" s="160">
        <f>F376*G376</f>
        <v>0</v>
      </c>
    </row>
    <row r="377" spans="2:8" ht="15" customHeight="1">
      <c r="B377" s="17"/>
      <c r="C377" s="17"/>
      <c r="D377" s="296" t="s">
        <v>779</v>
      </c>
      <c r="E377" s="17" t="s">
        <v>102</v>
      </c>
      <c r="F377" s="17">
        <v>0.1</v>
      </c>
      <c r="G377" s="433">
        <v>0</v>
      </c>
      <c r="H377" s="32">
        <f>F377*G377</f>
        <v>0</v>
      </c>
    </row>
    <row r="378" spans="2:8" ht="15" customHeight="1">
      <c r="B378" s="17"/>
      <c r="C378" s="17"/>
      <c r="D378" s="296" t="s">
        <v>780</v>
      </c>
      <c r="E378" s="17" t="s">
        <v>540</v>
      </c>
      <c r="F378" s="17">
        <v>1</v>
      </c>
      <c r="G378" s="433">
        <v>0</v>
      </c>
      <c r="H378" s="32">
        <f>F378*G378</f>
        <v>0</v>
      </c>
    </row>
    <row r="379" spans="2:8" ht="15" customHeight="1">
      <c r="B379" s="17"/>
      <c r="C379" s="17"/>
      <c r="D379" s="296" t="s">
        <v>716</v>
      </c>
      <c r="E379" s="17" t="s">
        <v>540</v>
      </c>
      <c r="F379" s="17">
        <v>1</v>
      </c>
      <c r="G379" s="433">
        <v>0</v>
      </c>
      <c r="H379" s="32">
        <f>F379*G379</f>
        <v>0</v>
      </c>
    </row>
    <row r="380" spans="2:8" ht="15" customHeight="1">
      <c r="H380" s="423">
        <f>SUM(H376:H379)</f>
        <v>0</v>
      </c>
    </row>
    <row r="381" spans="2:8" ht="15" customHeight="1"/>
    <row r="382" spans="2:8" ht="15" customHeight="1">
      <c r="B382" s="295" t="s">
        <v>26</v>
      </c>
      <c r="C382" s="389" t="s">
        <v>442</v>
      </c>
      <c r="D382" s="28" t="s">
        <v>617</v>
      </c>
      <c r="E382" s="29" t="s">
        <v>182</v>
      </c>
      <c r="F382" s="28" t="s">
        <v>618</v>
      </c>
      <c r="G382" s="28" t="s">
        <v>619</v>
      </c>
      <c r="H382" s="28" t="s">
        <v>620</v>
      </c>
    </row>
    <row r="383" spans="2:8" ht="41.25" customHeight="1">
      <c r="B383" s="29" t="s">
        <v>7</v>
      </c>
      <c r="C383" s="17" t="s">
        <v>438</v>
      </c>
      <c r="D383" s="30" t="s">
        <v>782</v>
      </c>
      <c r="E383" s="17" t="s">
        <v>102</v>
      </c>
      <c r="F383" s="17"/>
      <c r="G383" s="17"/>
      <c r="H383" s="17"/>
    </row>
    <row r="384" spans="2:8" ht="15" customHeight="1">
      <c r="B384" s="17" t="s">
        <v>776</v>
      </c>
      <c r="C384" s="17"/>
      <c r="D384" s="30" t="s">
        <v>783</v>
      </c>
      <c r="E384" s="17" t="s">
        <v>162</v>
      </c>
      <c r="F384" s="17">
        <v>1</v>
      </c>
      <c r="G384" s="433">
        <v>0</v>
      </c>
      <c r="H384" s="160">
        <f>F384*G384</f>
        <v>0</v>
      </c>
    </row>
    <row r="385" spans="2:13" ht="15" customHeight="1">
      <c r="B385" s="17"/>
      <c r="C385" s="17"/>
      <c r="D385" s="296" t="s">
        <v>779</v>
      </c>
      <c r="E385" s="17" t="s">
        <v>102</v>
      </c>
      <c r="F385" s="17">
        <v>0.1</v>
      </c>
      <c r="G385" s="433">
        <v>0</v>
      </c>
      <c r="H385" s="32">
        <f>F385*G385</f>
        <v>0</v>
      </c>
    </row>
    <row r="386" spans="2:13" ht="42.75">
      <c r="B386" s="17"/>
      <c r="C386" s="17"/>
      <c r="D386" s="296" t="s">
        <v>780</v>
      </c>
      <c r="E386" s="17" t="s">
        <v>540</v>
      </c>
      <c r="F386" s="17">
        <v>1</v>
      </c>
      <c r="G386" s="433">
        <v>0</v>
      </c>
      <c r="H386" s="32">
        <f>F386*G386</f>
        <v>0</v>
      </c>
    </row>
    <row r="387" spans="2:13" ht="42.75">
      <c r="B387" s="17"/>
      <c r="C387" s="17"/>
      <c r="D387" s="296" t="s">
        <v>716</v>
      </c>
      <c r="E387" s="17" t="s">
        <v>540</v>
      </c>
      <c r="F387" s="17">
        <v>1</v>
      </c>
      <c r="G387" s="433">
        <v>0</v>
      </c>
      <c r="H387" s="32">
        <f>F387*G387</f>
        <v>0</v>
      </c>
    </row>
    <row r="388" spans="2:13">
      <c r="H388" s="423">
        <f>SUM(H384:H387)</f>
        <v>0</v>
      </c>
    </row>
    <row r="389" spans="2:13">
      <c r="L389" s="27"/>
      <c r="M389" s="26"/>
    </row>
    <row r="390" spans="2:13">
      <c r="L390" s="27"/>
      <c r="M390" s="26"/>
    </row>
    <row r="391" spans="2:13">
      <c r="B391" s="315" t="s">
        <v>26</v>
      </c>
      <c r="C391" s="399" t="s">
        <v>448</v>
      </c>
      <c r="D391" s="336" t="s">
        <v>617</v>
      </c>
      <c r="E391" s="316" t="s">
        <v>182</v>
      </c>
      <c r="F391" s="336" t="s">
        <v>618</v>
      </c>
      <c r="G391" s="336" t="s">
        <v>619</v>
      </c>
      <c r="H391" s="336" t="s">
        <v>620</v>
      </c>
      <c r="L391" s="27"/>
      <c r="M391" s="26"/>
    </row>
    <row r="392" spans="2:13" ht="22.5">
      <c r="B392" s="316" t="s">
        <v>7</v>
      </c>
      <c r="C392" s="377" t="s">
        <v>444</v>
      </c>
      <c r="D392" s="9" t="s">
        <v>449</v>
      </c>
      <c r="E392" s="376" t="s">
        <v>102</v>
      </c>
      <c r="F392" s="376"/>
      <c r="G392" s="437"/>
      <c r="H392" s="376"/>
      <c r="L392" s="27"/>
      <c r="M392" s="26"/>
    </row>
    <row r="393" spans="2:13" ht="22.5">
      <c r="B393" s="376"/>
      <c r="C393" s="377" t="s">
        <v>784</v>
      </c>
      <c r="D393" s="9" t="s">
        <v>785</v>
      </c>
      <c r="E393" s="376" t="s">
        <v>102</v>
      </c>
      <c r="F393" s="371">
        <v>1</v>
      </c>
      <c r="G393" s="433">
        <v>0</v>
      </c>
      <c r="H393" s="436">
        <f>F393*G393</f>
        <v>0</v>
      </c>
      <c r="L393" s="27"/>
      <c r="M393" s="26"/>
    </row>
    <row r="394" spans="2:13" ht="28.5">
      <c r="B394" s="376"/>
      <c r="C394" s="376"/>
      <c r="D394" s="402" t="s">
        <v>779</v>
      </c>
      <c r="E394" s="376" t="s">
        <v>102</v>
      </c>
      <c r="F394" s="371">
        <v>3.5000000000000003E-2</v>
      </c>
      <c r="G394" s="433">
        <v>0</v>
      </c>
      <c r="H394" s="436">
        <f>F394*G394</f>
        <v>0</v>
      </c>
      <c r="L394" s="27"/>
      <c r="M394" s="26"/>
    </row>
    <row r="395" spans="2:13" ht="28.5">
      <c r="B395" s="376"/>
      <c r="C395" s="376"/>
      <c r="D395" s="402" t="s">
        <v>786</v>
      </c>
      <c r="E395" s="376" t="s">
        <v>714</v>
      </c>
      <c r="F395" s="371">
        <v>8.0000000000000002E-3</v>
      </c>
      <c r="G395" s="433">
        <v>0</v>
      </c>
      <c r="H395" s="436">
        <f>F395*G395</f>
        <v>0</v>
      </c>
      <c r="L395" s="27"/>
      <c r="M395" s="26"/>
    </row>
    <row r="396" spans="2:13" ht="42.75">
      <c r="B396" s="376"/>
      <c r="C396" s="376"/>
      <c r="D396" s="402" t="s">
        <v>780</v>
      </c>
      <c r="E396" s="376" t="s">
        <v>540</v>
      </c>
      <c r="F396" s="371">
        <v>0.75800000000000001</v>
      </c>
      <c r="G396" s="433">
        <v>0</v>
      </c>
      <c r="H396" s="436">
        <f>F396*G396</f>
        <v>0</v>
      </c>
      <c r="L396" s="27"/>
      <c r="M396" s="26"/>
    </row>
    <row r="397" spans="2:13" ht="42.75">
      <c r="B397" s="376"/>
      <c r="C397" s="376"/>
      <c r="D397" s="402" t="s">
        <v>716</v>
      </c>
      <c r="E397" s="376" t="s">
        <v>540</v>
      </c>
      <c r="F397" s="371">
        <v>0.75800000000000001</v>
      </c>
      <c r="G397" s="433">
        <v>0</v>
      </c>
      <c r="H397" s="436">
        <f>F397*G397</f>
        <v>0</v>
      </c>
      <c r="L397" s="27"/>
      <c r="M397" s="26"/>
    </row>
    <row r="398" spans="2:13">
      <c r="H398" s="424">
        <f>SUM(H393:H397)</f>
        <v>0</v>
      </c>
      <c r="L398" s="25"/>
      <c r="M398" s="26"/>
    </row>
    <row r="401" spans="2:8">
      <c r="B401" s="295" t="s">
        <v>26</v>
      </c>
      <c r="C401" s="389" t="s">
        <v>787</v>
      </c>
      <c r="D401" s="28" t="s">
        <v>617</v>
      </c>
      <c r="E401" s="29" t="s">
        <v>182</v>
      </c>
      <c r="F401" s="28" t="s">
        <v>618</v>
      </c>
      <c r="G401" s="28" t="s">
        <v>619</v>
      </c>
      <c r="H401" s="28" t="s">
        <v>620</v>
      </c>
    </row>
    <row r="402" spans="2:8" ht="22.5">
      <c r="B402" s="380" t="s">
        <v>7</v>
      </c>
      <c r="C402" s="381" t="s">
        <v>475</v>
      </c>
      <c r="D402" s="30" t="s">
        <v>788</v>
      </c>
      <c r="E402" s="17" t="s">
        <v>102</v>
      </c>
      <c r="F402" s="17"/>
      <c r="G402" s="17"/>
      <c r="H402" s="17"/>
    </row>
    <row r="403" spans="2:8">
      <c r="B403" s="17"/>
      <c r="C403" s="382" t="s">
        <v>789</v>
      </c>
      <c r="D403" s="30" t="s">
        <v>790</v>
      </c>
      <c r="E403" s="17" t="s">
        <v>102</v>
      </c>
      <c r="F403" s="17">
        <v>1</v>
      </c>
      <c r="G403" s="433">
        <v>0</v>
      </c>
      <c r="H403" s="32">
        <f>F403*G403</f>
        <v>0</v>
      </c>
    </row>
    <row r="404" spans="2:8" ht="28.5">
      <c r="B404" s="17"/>
      <c r="C404" s="17"/>
      <c r="D404" s="296" t="s">
        <v>779</v>
      </c>
      <c r="E404" s="17" t="s">
        <v>102</v>
      </c>
      <c r="F404" s="17">
        <v>3.5000000000000003E-2</v>
      </c>
      <c r="G404" s="433">
        <v>0</v>
      </c>
      <c r="H404" s="32">
        <f t="shared" ref="H404:H407" si="22">F404*G404</f>
        <v>0</v>
      </c>
    </row>
    <row r="405" spans="2:8" ht="28.5">
      <c r="B405" s="17"/>
      <c r="C405" s="17"/>
      <c r="D405" s="296" t="s">
        <v>786</v>
      </c>
      <c r="E405" s="17" t="s">
        <v>714</v>
      </c>
      <c r="F405" s="17">
        <v>8.0000000000000002E-3</v>
      </c>
      <c r="G405" s="433">
        <v>0</v>
      </c>
      <c r="H405" s="32">
        <f t="shared" si="22"/>
        <v>0</v>
      </c>
    </row>
    <row r="406" spans="2:8" ht="42.75">
      <c r="B406" s="17"/>
      <c r="C406" s="17"/>
      <c r="D406" s="296" t="s">
        <v>780</v>
      </c>
      <c r="E406" s="17" t="s">
        <v>540</v>
      </c>
      <c r="F406" s="17">
        <v>0.75800000000000001</v>
      </c>
      <c r="G406" s="433">
        <v>0</v>
      </c>
      <c r="H406" s="32">
        <f t="shared" si="22"/>
        <v>0</v>
      </c>
    </row>
    <row r="407" spans="2:8" ht="42.75">
      <c r="B407" s="17"/>
      <c r="C407" s="17"/>
      <c r="D407" s="296" t="s">
        <v>716</v>
      </c>
      <c r="E407" s="17" t="s">
        <v>540</v>
      </c>
      <c r="F407" s="17">
        <v>0.75800000000000001</v>
      </c>
      <c r="G407" s="433">
        <v>0</v>
      </c>
      <c r="H407" s="32">
        <f t="shared" si="22"/>
        <v>0</v>
      </c>
    </row>
    <row r="408" spans="2:8">
      <c r="H408" s="423">
        <f>SUM(H403:H407)</f>
        <v>0</v>
      </c>
    </row>
    <row r="411" spans="2:8">
      <c r="B411" s="295" t="s">
        <v>26</v>
      </c>
      <c r="C411" s="389" t="s">
        <v>210</v>
      </c>
      <c r="D411" s="28" t="s">
        <v>617</v>
      </c>
      <c r="E411" s="29" t="s">
        <v>182</v>
      </c>
      <c r="F411" s="28" t="s">
        <v>618</v>
      </c>
      <c r="G411" s="28" t="s">
        <v>619</v>
      </c>
      <c r="H411" s="28" t="s">
        <v>620</v>
      </c>
    </row>
    <row r="412" spans="2:8">
      <c r="B412" s="380" t="s">
        <v>7</v>
      </c>
      <c r="C412" s="380" t="s">
        <v>477</v>
      </c>
      <c r="D412" s="30" t="s">
        <v>211</v>
      </c>
      <c r="E412" s="17" t="s">
        <v>102</v>
      </c>
      <c r="F412" s="17"/>
      <c r="G412" s="17"/>
      <c r="H412" s="17"/>
    </row>
    <row r="413" spans="2:8">
      <c r="B413" s="17"/>
      <c r="C413" s="382" t="s">
        <v>791</v>
      </c>
      <c r="D413" s="30" t="s">
        <v>211</v>
      </c>
      <c r="E413" s="17" t="s">
        <v>102</v>
      </c>
      <c r="F413" s="17">
        <v>1</v>
      </c>
      <c r="G413" s="433">
        <v>0</v>
      </c>
      <c r="H413" s="32">
        <f>F413*G413</f>
        <v>0</v>
      </c>
    </row>
    <row r="414" spans="2:8" ht="28.5">
      <c r="B414" s="17"/>
      <c r="C414" s="17"/>
      <c r="D414" s="296" t="s">
        <v>779</v>
      </c>
      <c r="E414" s="17" t="s">
        <v>102</v>
      </c>
      <c r="F414" s="17">
        <v>3.5000000000000003E-2</v>
      </c>
      <c r="G414" s="433">
        <v>0</v>
      </c>
      <c r="H414" s="32">
        <f t="shared" ref="H414:H417" si="23">F414*G414</f>
        <v>0</v>
      </c>
    </row>
    <row r="415" spans="2:8" ht="28.5">
      <c r="B415" s="17"/>
      <c r="C415" s="17"/>
      <c r="D415" s="296" t="s">
        <v>786</v>
      </c>
      <c r="E415" s="17" t="s">
        <v>714</v>
      </c>
      <c r="F415" s="17">
        <v>8.0000000000000002E-3</v>
      </c>
      <c r="G415" s="433">
        <v>0</v>
      </c>
      <c r="H415" s="32">
        <f t="shared" si="23"/>
        <v>0</v>
      </c>
    </row>
    <row r="416" spans="2:8" ht="42.75">
      <c r="B416" s="17"/>
      <c r="C416" s="17"/>
      <c r="D416" s="296" t="s">
        <v>780</v>
      </c>
      <c r="E416" s="17" t="s">
        <v>540</v>
      </c>
      <c r="F416" s="17">
        <v>0.75800000000000001</v>
      </c>
      <c r="G416" s="433">
        <v>0</v>
      </c>
      <c r="H416" s="32">
        <f t="shared" si="23"/>
        <v>0</v>
      </c>
    </row>
    <row r="417" spans="2:8" ht="42.75">
      <c r="B417" s="17"/>
      <c r="C417" s="17"/>
      <c r="D417" s="296" t="s">
        <v>716</v>
      </c>
      <c r="E417" s="17" t="s">
        <v>540</v>
      </c>
      <c r="F417" s="17">
        <v>0.75800000000000001</v>
      </c>
      <c r="G417" s="433">
        <v>0</v>
      </c>
      <c r="H417" s="32">
        <f t="shared" si="23"/>
        <v>0</v>
      </c>
    </row>
    <row r="418" spans="2:8">
      <c r="H418" s="423">
        <f>SUM(H413:H417)</f>
        <v>0</v>
      </c>
    </row>
    <row r="422" spans="2:8">
      <c r="B422" s="295" t="s">
        <v>26</v>
      </c>
      <c r="C422" s="389" t="s">
        <v>792</v>
      </c>
      <c r="D422" s="28" t="s">
        <v>617</v>
      </c>
      <c r="E422" s="29" t="s">
        <v>182</v>
      </c>
      <c r="F422" s="28" t="s">
        <v>618</v>
      </c>
      <c r="G422" s="28" t="s">
        <v>619</v>
      </c>
      <c r="H422" s="28" t="s">
        <v>620</v>
      </c>
    </row>
    <row r="423" spans="2:8" ht="54" customHeight="1">
      <c r="B423" s="380" t="s">
        <v>7</v>
      </c>
      <c r="C423" s="380" t="s">
        <v>479</v>
      </c>
      <c r="D423" s="30" t="s">
        <v>793</v>
      </c>
      <c r="E423" s="17" t="s">
        <v>102</v>
      </c>
      <c r="F423" s="17"/>
      <c r="G423" s="17"/>
      <c r="H423" s="17"/>
    </row>
    <row r="424" spans="2:8" ht="53.25" customHeight="1">
      <c r="B424" s="17"/>
      <c r="C424" s="382">
        <v>1791</v>
      </c>
      <c r="D424" s="30" t="s">
        <v>794</v>
      </c>
      <c r="E424" s="17" t="s">
        <v>102</v>
      </c>
      <c r="F424" s="17">
        <v>1</v>
      </c>
      <c r="G424" s="433">
        <v>0</v>
      </c>
      <c r="H424" s="32">
        <f>F424*G424</f>
        <v>0</v>
      </c>
    </row>
    <row r="425" spans="2:8" ht="28.5">
      <c r="B425" s="17"/>
      <c r="C425" s="17"/>
      <c r="D425" s="296" t="s">
        <v>779</v>
      </c>
      <c r="E425" s="17" t="s">
        <v>102</v>
      </c>
      <c r="F425" s="17">
        <v>3.5000000000000003E-2</v>
      </c>
      <c r="G425" s="433">
        <v>0</v>
      </c>
      <c r="H425" s="32">
        <f t="shared" ref="H425:H428" si="24">F425*G425</f>
        <v>0</v>
      </c>
    </row>
    <row r="426" spans="2:8" ht="28.5">
      <c r="B426" s="17"/>
      <c r="C426" s="17"/>
      <c r="D426" s="296" t="s">
        <v>786</v>
      </c>
      <c r="E426" s="17" t="s">
        <v>714</v>
      </c>
      <c r="F426" s="17">
        <v>8.0000000000000002E-3</v>
      </c>
      <c r="G426" s="433">
        <v>0</v>
      </c>
      <c r="H426" s="32">
        <f t="shared" si="24"/>
        <v>0</v>
      </c>
    </row>
    <row r="427" spans="2:8" ht="42.75">
      <c r="B427" s="17"/>
      <c r="C427" s="17"/>
      <c r="D427" s="296" t="s">
        <v>780</v>
      </c>
      <c r="E427" s="17" t="s">
        <v>540</v>
      </c>
      <c r="F427" s="17">
        <v>0.75800000000000001</v>
      </c>
      <c r="G427" s="433">
        <v>0</v>
      </c>
      <c r="H427" s="32">
        <f t="shared" si="24"/>
        <v>0</v>
      </c>
    </row>
    <row r="428" spans="2:8" ht="42.75">
      <c r="B428" s="17"/>
      <c r="C428" s="17"/>
      <c r="D428" s="296" t="s">
        <v>716</v>
      </c>
      <c r="E428" s="17" t="s">
        <v>540</v>
      </c>
      <c r="F428" s="17">
        <v>0.75800000000000001</v>
      </c>
      <c r="G428" s="433">
        <v>0</v>
      </c>
      <c r="H428" s="32">
        <f t="shared" si="24"/>
        <v>0</v>
      </c>
    </row>
    <row r="429" spans="2:8">
      <c r="H429" s="423">
        <f>SUM(H424:H428)</f>
        <v>0</v>
      </c>
    </row>
    <row r="432" spans="2:8">
      <c r="B432" s="295" t="s">
        <v>26</v>
      </c>
      <c r="C432" s="297" t="s">
        <v>795</v>
      </c>
      <c r="D432" s="28" t="s">
        <v>617</v>
      </c>
      <c r="E432" s="29" t="s">
        <v>182</v>
      </c>
      <c r="F432" s="28" t="s">
        <v>618</v>
      </c>
      <c r="G432" s="28" t="s">
        <v>619</v>
      </c>
      <c r="H432" s="28" t="s">
        <v>620</v>
      </c>
    </row>
    <row r="433" spans="2:9">
      <c r="B433" s="29" t="s">
        <v>7</v>
      </c>
      <c r="C433" s="509" t="s">
        <v>481</v>
      </c>
      <c r="D433" s="403" t="s">
        <v>796</v>
      </c>
      <c r="E433" s="17" t="s">
        <v>102</v>
      </c>
      <c r="F433" s="17"/>
      <c r="G433" s="17"/>
      <c r="H433" s="17"/>
    </row>
    <row r="434" spans="2:9">
      <c r="B434" s="17"/>
      <c r="C434" s="17"/>
      <c r="D434" s="30" t="s">
        <v>796</v>
      </c>
      <c r="E434" s="17" t="s">
        <v>102</v>
      </c>
      <c r="F434" s="17">
        <v>1</v>
      </c>
      <c r="G434" s="433">
        <v>0</v>
      </c>
      <c r="H434" s="160">
        <f>F434*G434</f>
        <v>0</v>
      </c>
      <c r="I434" s="84"/>
    </row>
    <row r="435" spans="2:9" ht="28.5">
      <c r="B435" s="17"/>
      <c r="C435" s="17"/>
      <c r="D435" s="296" t="s">
        <v>779</v>
      </c>
      <c r="E435" s="17" t="s">
        <v>102</v>
      </c>
      <c r="F435" s="17">
        <v>3.5000000000000003E-2</v>
      </c>
      <c r="G435" s="433">
        <v>0</v>
      </c>
      <c r="H435" s="32">
        <f t="shared" ref="H435:H438" si="25">F435*G435</f>
        <v>0</v>
      </c>
    </row>
    <row r="436" spans="2:9" ht="28.5">
      <c r="B436" s="17"/>
      <c r="C436" s="17"/>
      <c r="D436" s="296" t="s">
        <v>786</v>
      </c>
      <c r="E436" s="17" t="s">
        <v>714</v>
      </c>
      <c r="F436" s="17">
        <v>8.0000000000000002E-3</v>
      </c>
      <c r="G436" s="433">
        <v>0</v>
      </c>
      <c r="H436" s="32">
        <f t="shared" si="25"/>
        <v>0</v>
      </c>
    </row>
    <row r="437" spans="2:9" ht="42.75">
      <c r="B437" s="17"/>
      <c r="C437" s="17"/>
      <c r="D437" s="296" t="s">
        <v>780</v>
      </c>
      <c r="E437" s="17" t="s">
        <v>540</v>
      </c>
      <c r="F437" s="17">
        <v>0.75800000000000001</v>
      </c>
      <c r="G437" s="433">
        <v>0</v>
      </c>
      <c r="H437" s="32">
        <f t="shared" si="25"/>
        <v>0</v>
      </c>
    </row>
    <row r="438" spans="2:9" ht="42.75">
      <c r="B438" s="17"/>
      <c r="C438" s="17"/>
      <c r="D438" s="296" t="s">
        <v>716</v>
      </c>
      <c r="E438" s="17" t="s">
        <v>540</v>
      </c>
      <c r="F438" s="17">
        <v>0.75800000000000001</v>
      </c>
      <c r="G438" s="433">
        <v>0</v>
      </c>
      <c r="H438" s="32">
        <f t="shared" si="25"/>
        <v>0</v>
      </c>
    </row>
    <row r="439" spans="2:9">
      <c r="H439" s="423">
        <f>SUM(H434:H438)</f>
        <v>0</v>
      </c>
    </row>
    <row r="442" spans="2:9">
      <c r="B442" s="295" t="s">
        <v>26</v>
      </c>
      <c r="C442" s="297" t="s">
        <v>797</v>
      </c>
      <c r="D442" s="28" t="s">
        <v>617</v>
      </c>
      <c r="E442" s="29" t="s">
        <v>182</v>
      </c>
      <c r="F442" s="28" t="s">
        <v>618</v>
      </c>
      <c r="G442" s="28" t="s">
        <v>619</v>
      </c>
      <c r="H442" s="28" t="s">
        <v>620</v>
      </c>
    </row>
    <row r="443" spans="2:9" ht="22.5">
      <c r="B443" s="29" t="s">
        <v>7</v>
      </c>
      <c r="C443" s="404" t="s">
        <v>508</v>
      </c>
      <c r="D443" s="379" t="s">
        <v>507</v>
      </c>
      <c r="E443" s="17" t="s">
        <v>69</v>
      </c>
      <c r="F443" s="17"/>
      <c r="G443" s="17"/>
      <c r="H443" s="17"/>
    </row>
    <row r="444" spans="2:9">
      <c r="B444" s="17" t="s">
        <v>75</v>
      </c>
      <c r="C444" s="396"/>
      <c r="D444" s="379" t="s">
        <v>798</v>
      </c>
      <c r="E444" s="17" t="s">
        <v>69</v>
      </c>
      <c r="F444" s="17">
        <v>1.1000000000000001</v>
      </c>
      <c r="G444" s="433">
        <v>0</v>
      </c>
      <c r="H444" s="160">
        <f>F444*G444</f>
        <v>0</v>
      </c>
      <c r="I444" s="84"/>
    </row>
    <row r="445" spans="2:9" ht="25.5">
      <c r="B445" s="17"/>
      <c r="C445" s="362" t="s">
        <v>632</v>
      </c>
      <c r="D445" s="364" t="s">
        <v>633</v>
      </c>
      <c r="E445" s="362" t="s">
        <v>540</v>
      </c>
      <c r="F445" s="365">
        <v>0.75</v>
      </c>
      <c r="G445" s="433">
        <v>0</v>
      </c>
      <c r="H445" s="32">
        <f t="shared" ref="H445:H446" si="26">F445*G445</f>
        <v>0</v>
      </c>
    </row>
    <row r="446" spans="2:9" ht="25.5">
      <c r="B446" s="17"/>
      <c r="C446" s="362">
        <v>88247</v>
      </c>
      <c r="D446" s="364" t="s">
        <v>668</v>
      </c>
      <c r="E446" s="362" t="s">
        <v>540</v>
      </c>
      <c r="F446" s="365">
        <v>0.75</v>
      </c>
      <c r="G446" s="433">
        <v>0</v>
      </c>
      <c r="H446" s="32">
        <f t="shared" si="26"/>
        <v>0</v>
      </c>
    </row>
    <row r="447" spans="2:9">
      <c r="H447" s="423">
        <f>SUM(H444:H446)</f>
        <v>0</v>
      </c>
    </row>
    <row r="449" spans="2:10">
      <c r="B449" s="295" t="s">
        <v>26</v>
      </c>
      <c r="C449" s="389" t="s">
        <v>799</v>
      </c>
      <c r="D449" s="28" t="s">
        <v>617</v>
      </c>
      <c r="E449" s="29" t="s">
        <v>182</v>
      </c>
      <c r="F449" s="28" t="s">
        <v>618</v>
      </c>
      <c r="G449" s="28" t="s">
        <v>619</v>
      </c>
      <c r="H449" s="28" t="s">
        <v>620</v>
      </c>
    </row>
    <row r="450" spans="2:10" ht="33.75">
      <c r="B450" s="29" t="s">
        <v>7</v>
      </c>
      <c r="C450" s="17" t="s">
        <v>510</v>
      </c>
      <c r="D450" s="30" t="s">
        <v>800</v>
      </c>
      <c r="E450" s="17" t="s">
        <v>102</v>
      </c>
      <c r="F450" s="17"/>
      <c r="G450" s="17"/>
      <c r="H450" s="17"/>
      <c r="J450" s="35"/>
    </row>
    <row r="451" spans="2:10" ht="57">
      <c r="B451" s="17"/>
      <c r="C451" s="17">
        <v>39132</v>
      </c>
      <c r="D451" s="296" t="s">
        <v>801</v>
      </c>
      <c r="E451" s="17" t="s">
        <v>102</v>
      </c>
      <c r="F451" s="17">
        <v>1</v>
      </c>
      <c r="G451" s="433">
        <v>0</v>
      </c>
      <c r="H451" s="32">
        <f t="shared" ref="H451:H453" si="27">F451*G451</f>
        <v>0</v>
      </c>
    </row>
    <row r="452" spans="2:10" ht="25.5">
      <c r="B452" s="17"/>
      <c r="C452" s="362" t="s">
        <v>632</v>
      </c>
      <c r="D452" s="364" t="s">
        <v>633</v>
      </c>
      <c r="E452" s="362" t="s">
        <v>540</v>
      </c>
      <c r="F452" s="365">
        <v>0.25</v>
      </c>
      <c r="G452" s="433">
        <v>0</v>
      </c>
      <c r="H452" s="32">
        <f t="shared" si="27"/>
        <v>0</v>
      </c>
    </row>
    <row r="453" spans="2:10" ht="25.5">
      <c r="B453" s="17"/>
      <c r="C453" s="362">
        <v>88247</v>
      </c>
      <c r="D453" s="364" t="s">
        <v>668</v>
      </c>
      <c r="E453" s="362" t="s">
        <v>540</v>
      </c>
      <c r="F453" s="365">
        <v>0.25</v>
      </c>
      <c r="G453" s="433">
        <v>0</v>
      </c>
      <c r="H453" s="32">
        <f t="shared" si="27"/>
        <v>0</v>
      </c>
    </row>
    <row r="454" spans="2:10">
      <c r="H454" s="423">
        <f>SUM(H451:H453)</f>
        <v>0</v>
      </c>
    </row>
    <row r="456" spans="2:10">
      <c r="B456" s="295" t="s">
        <v>26</v>
      </c>
      <c r="C456" s="378" t="s">
        <v>277</v>
      </c>
      <c r="D456" s="28" t="s">
        <v>617</v>
      </c>
      <c r="E456" s="29" t="s">
        <v>182</v>
      </c>
      <c r="F456" s="28" t="s">
        <v>618</v>
      </c>
      <c r="G456" s="28" t="s">
        <v>619</v>
      </c>
      <c r="H456" s="28" t="s">
        <v>620</v>
      </c>
    </row>
    <row r="457" spans="2:10" ht="33.75">
      <c r="B457" s="380" t="s">
        <v>26</v>
      </c>
      <c r="C457" s="381" t="s">
        <v>276</v>
      </c>
      <c r="D457" s="405" t="s">
        <v>278</v>
      </c>
      <c r="E457" s="17" t="s">
        <v>102</v>
      </c>
      <c r="F457" s="17"/>
      <c r="G457" s="17"/>
      <c r="H457" s="17"/>
    </row>
    <row r="458" spans="2:10" ht="33.75" customHeight="1">
      <c r="B458" s="17" t="s">
        <v>36</v>
      </c>
      <c r="C458" s="382">
        <v>3930</v>
      </c>
      <c r="D458" s="30" t="s">
        <v>802</v>
      </c>
      <c r="E458" s="17" t="s">
        <v>102</v>
      </c>
      <c r="F458" s="17">
        <v>1</v>
      </c>
      <c r="G458" s="433">
        <v>0</v>
      </c>
      <c r="H458" s="32">
        <f>F458*G458</f>
        <v>0</v>
      </c>
    </row>
    <row r="459" spans="2:10">
      <c r="B459" s="17"/>
      <c r="C459" s="17">
        <v>3148</v>
      </c>
      <c r="D459" s="30" t="s">
        <v>234</v>
      </c>
      <c r="E459" s="17" t="s">
        <v>328</v>
      </c>
      <c r="F459" s="17">
        <v>4.5199999999999997E-2</v>
      </c>
      <c r="G459" s="433">
        <v>0</v>
      </c>
      <c r="H459" s="32">
        <f t="shared" ref="H459:H462" si="28">F459*G459</f>
        <v>0</v>
      </c>
    </row>
    <row r="460" spans="2:10" ht="22.5">
      <c r="B460" s="17"/>
      <c r="C460" s="17">
        <v>7307</v>
      </c>
      <c r="D460" s="30" t="s">
        <v>713</v>
      </c>
      <c r="E460" s="17" t="s">
        <v>714</v>
      </c>
      <c r="F460" s="17">
        <v>1.0500000000000001E-2</v>
      </c>
      <c r="G460" s="433">
        <v>0</v>
      </c>
      <c r="H460" s="32">
        <f t="shared" si="28"/>
        <v>0</v>
      </c>
    </row>
    <row r="461" spans="2:10" ht="22.5">
      <c r="B461" s="17"/>
      <c r="C461" s="17">
        <v>88248</v>
      </c>
      <c r="D461" s="30" t="s">
        <v>715</v>
      </c>
      <c r="E461" s="17" t="s">
        <v>540</v>
      </c>
      <c r="F461" s="17">
        <v>0.8387</v>
      </c>
      <c r="G461" s="433">
        <v>0</v>
      </c>
      <c r="H461" s="32">
        <f t="shared" si="28"/>
        <v>0</v>
      </c>
    </row>
    <row r="462" spans="2:10" ht="22.5">
      <c r="B462" s="17"/>
      <c r="C462" s="17">
        <v>88267</v>
      </c>
      <c r="D462" s="30" t="s">
        <v>716</v>
      </c>
      <c r="E462" s="17" t="s">
        <v>540</v>
      </c>
      <c r="F462" s="17">
        <v>0.8387</v>
      </c>
      <c r="G462" s="433">
        <v>0</v>
      </c>
      <c r="H462" s="32">
        <f t="shared" si="28"/>
        <v>0</v>
      </c>
    </row>
    <row r="463" spans="2:10" ht="15">
      <c r="H463" s="422">
        <f>SUM(H458:H462)</f>
        <v>0</v>
      </c>
    </row>
    <row r="464" spans="2:10" ht="15">
      <c r="H464" s="406"/>
    </row>
    <row r="465" spans="2:8" ht="15">
      <c r="H465" s="406"/>
    </row>
    <row r="466" spans="2:8">
      <c r="B466" s="295" t="s">
        <v>26</v>
      </c>
      <c r="C466" s="297" t="s">
        <v>354</v>
      </c>
      <c r="D466" s="28" t="s">
        <v>617</v>
      </c>
      <c r="E466" s="29" t="s">
        <v>182</v>
      </c>
      <c r="F466" s="28" t="s">
        <v>618</v>
      </c>
      <c r="G466" s="28" t="s">
        <v>619</v>
      </c>
      <c r="H466" s="28" t="s">
        <v>620</v>
      </c>
    </row>
    <row r="467" spans="2:8" ht="82.5" customHeight="1">
      <c r="B467" s="29" t="s">
        <v>7</v>
      </c>
      <c r="C467" s="17" t="s">
        <v>353</v>
      </c>
      <c r="D467" s="30" t="s">
        <v>355</v>
      </c>
      <c r="E467" s="17" t="s">
        <v>102</v>
      </c>
      <c r="F467" s="17"/>
      <c r="G467" s="17"/>
      <c r="H467" s="17"/>
    </row>
    <row r="468" spans="2:8" ht="78.75" customHeight="1">
      <c r="B468" s="17"/>
      <c r="C468" s="19" t="s">
        <v>803</v>
      </c>
      <c r="D468" s="30" t="s">
        <v>804</v>
      </c>
      <c r="E468" s="17" t="s">
        <v>102</v>
      </c>
      <c r="F468" s="17">
        <v>1</v>
      </c>
      <c r="G468" s="433">
        <v>0</v>
      </c>
      <c r="H468" s="17">
        <f>F468*G468</f>
        <v>0</v>
      </c>
    </row>
    <row r="469" spans="2:8" ht="78.75" customHeight="1">
      <c r="B469" s="17"/>
      <c r="C469" s="362" t="s">
        <v>632</v>
      </c>
      <c r="D469" s="364" t="s">
        <v>633</v>
      </c>
      <c r="E469" s="362" t="s">
        <v>540</v>
      </c>
      <c r="F469" s="17">
        <v>0.13</v>
      </c>
      <c r="G469" s="433">
        <v>0</v>
      </c>
      <c r="H469" s="17">
        <f t="shared" ref="H469:H470" si="29">F469*G469</f>
        <v>0</v>
      </c>
    </row>
    <row r="470" spans="2:8" ht="78.75" customHeight="1">
      <c r="B470" s="17"/>
      <c r="C470" s="362">
        <v>88247</v>
      </c>
      <c r="D470" s="364" t="s">
        <v>668</v>
      </c>
      <c r="E470" s="362" t="s">
        <v>540</v>
      </c>
      <c r="F470" s="17">
        <v>0.13</v>
      </c>
      <c r="G470" s="433">
        <v>0</v>
      </c>
      <c r="H470" s="17">
        <f t="shared" si="29"/>
        <v>0</v>
      </c>
    </row>
    <row r="471" spans="2:8">
      <c r="H471" s="270">
        <f>SUM(H468:H470)</f>
        <v>0</v>
      </c>
    </row>
    <row r="473" spans="2:8">
      <c r="B473" s="407" t="s">
        <v>26</v>
      </c>
      <c r="C473" s="408" t="s">
        <v>805</v>
      </c>
      <c r="D473" s="409" t="s">
        <v>617</v>
      </c>
      <c r="E473" s="410" t="s">
        <v>182</v>
      </c>
      <c r="F473" s="409" t="s">
        <v>618</v>
      </c>
      <c r="G473" s="409" t="s">
        <v>619</v>
      </c>
      <c r="H473" s="409" t="s">
        <v>620</v>
      </c>
    </row>
    <row r="474" spans="2:8">
      <c r="B474" s="410" t="s">
        <v>7</v>
      </c>
      <c r="C474" s="24" t="s">
        <v>537</v>
      </c>
      <c r="D474" s="30" t="s">
        <v>579</v>
      </c>
      <c r="E474" s="24" t="s">
        <v>55</v>
      </c>
      <c r="F474" s="24">
        <v>1</v>
      </c>
      <c r="G474" s="435"/>
      <c r="H474" s="24"/>
    </row>
    <row r="475" spans="2:8" ht="22.5">
      <c r="B475" s="24" t="s">
        <v>36</v>
      </c>
      <c r="C475" s="24" t="s">
        <v>806</v>
      </c>
      <c r="D475" s="30" t="s">
        <v>807</v>
      </c>
      <c r="E475" s="24" t="s">
        <v>55</v>
      </c>
      <c r="F475" s="24">
        <v>1.1000000000000001</v>
      </c>
      <c r="G475" s="433">
        <v>0</v>
      </c>
      <c r="H475" s="24">
        <f>F475*G475</f>
        <v>0</v>
      </c>
    </row>
    <row r="476" spans="2:8" ht="22.5">
      <c r="B476" s="24" t="s">
        <v>36</v>
      </c>
      <c r="C476" s="24">
        <v>99803</v>
      </c>
      <c r="D476" s="30" t="s">
        <v>808</v>
      </c>
      <c r="E476" s="24" t="s">
        <v>55</v>
      </c>
      <c r="F476" s="24">
        <v>1.1000000000000001</v>
      </c>
      <c r="G476" s="433">
        <v>0</v>
      </c>
      <c r="H476" s="24">
        <f t="shared" ref="H476:H477" si="30">F476*G476</f>
        <v>0</v>
      </c>
    </row>
    <row r="477" spans="2:8" ht="22.5">
      <c r="B477" s="24" t="s">
        <v>36</v>
      </c>
      <c r="C477" s="24" t="s">
        <v>809</v>
      </c>
      <c r="D477" s="30" t="s">
        <v>810</v>
      </c>
      <c r="E477" s="24" t="s">
        <v>55</v>
      </c>
      <c r="F477" s="24">
        <v>1.1000000000000001</v>
      </c>
      <c r="G477" s="433">
        <v>0</v>
      </c>
      <c r="H477" s="24">
        <f t="shared" si="30"/>
        <v>0</v>
      </c>
    </row>
    <row r="478" spans="2:8">
      <c r="B478" s="411"/>
      <c r="C478" s="70"/>
      <c r="D478" s="70"/>
      <c r="E478" s="70"/>
      <c r="F478" s="70"/>
      <c r="G478" s="24" t="s">
        <v>628</v>
      </c>
      <c r="H478" s="420">
        <f>SUM(H475:H477)</f>
        <v>0</v>
      </c>
    </row>
    <row r="479" spans="2:8">
      <c r="B479" s="412" t="s">
        <v>811</v>
      </c>
      <c r="C479" s="413"/>
      <c r="D479" s="413"/>
      <c r="E479" s="413"/>
      <c r="F479" s="413"/>
      <c r="G479" s="413"/>
      <c r="H479" s="290"/>
    </row>
    <row r="482" spans="2:8">
      <c r="B482" s="414" t="s">
        <v>26</v>
      </c>
      <c r="C482" s="415" t="s">
        <v>32</v>
      </c>
      <c r="D482" s="416" t="s">
        <v>617</v>
      </c>
      <c r="E482" s="417" t="s">
        <v>182</v>
      </c>
      <c r="F482" s="416" t="s">
        <v>618</v>
      </c>
      <c r="G482" s="416" t="s">
        <v>619</v>
      </c>
      <c r="H482" s="416" t="s">
        <v>620</v>
      </c>
    </row>
    <row r="483" spans="2:8">
      <c r="B483" s="417" t="s">
        <v>7</v>
      </c>
      <c r="C483" s="512" t="s">
        <v>30</v>
      </c>
      <c r="D483" s="503" t="s">
        <v>33</v>
      </c>
      <c r="E483" s="512" t="s">
        <v>34</v>
      </c>
      <c r="F483" s="512">
        <v>1</v>
      </c>
      <c r="G483" s="512"/>
      <c r="H483" s="512"/>
    </row>
    <row r="484" spans="2:8">
      <c r="B484" s="512" t="s">
        <v>36</v>
      </c>
      <c r="C484" s="512">
        <v>10527</v>
      </c>
      <c r="D484" s="503" t="s">
        <v>33</v>
      </c>
      <c r="E484" s="512" t="s">
        <v>812</v>
      </c>
      <c r="F484" s="512">
        <v>3</v>
      </c>
      <c r="G484" s="434">
        <v>0</v>
      </c>
      <c r="H484" s="512">
        <f>F484*G484</f>
        <v>0</v>
      </c>
    </row>
    <row r="485" spans="2:8">
      <c r="B485" s="512" t="s">
        <v>36</v>
      </c>
      <c r="C485" s="512">
        <v>97064</v>
      </c>
      <c r="D485" s="418" t="s">
        <v>813</v>
      </c>
      <c r="E485" s="512" t="s">
        <v>69</v>
      </c>
      <c r="F485" s="512">
        <v>6</v>
      </c>
      <c r="G485" s="434">
        <v>0</v>
      </c>
      <c r="H485" s="512">
        <f t="shared" ref="H485" si="31">F485*G485</f>
        <v>0</v>
      </c>
    </row>
    <row r="486" spans="2:8">
      <c r="B486" s="411"/>
      <c r="C486" s="70"/>
      <c r="D486" s="70"/>
      <c r="E486" s="70"/>
      <c r="F486" s="70"/>
      <c r="G486" s="419" t="s">
        <v>628</v>
      </c>
      <c r="H486" s="421">
        <f>SUM(H484:H485)</f>
        <v>0</v>
      </c>
    </row>
    <row r="487" spans="2:8">
      <c r="B487" s="412" t="s">
        <v>811</v>
      </c>
      <c r="C487" s="413"/>
      <c r="D487" s="413"/>
      <c r="E487" s="413"/>
      <c r="F487" s="413"/>
      <c r="G487" s="413"/>
      <c r="H487" s="290"/>
    </row>
    <row r="489" spans="2:8">
      <c r="B489" s="407" t="s">
        <v>26</v>
      </c>
      <c r="C489" s="408" t="s">
        <v>814</v>
      </c>
      <c r="D489" s="409" t="s">
        <v>617</v>
      </c>
      <c r="E489" s="410" t="s">
        <v>182</v>
      </c>
      <c r="F489" s="409" t="s">
        <v>618</v>
      </c>
      <c r="G489" s="409" t="s">
        <v>619</v>
      </c>
      <c r="H489" s="409" t="s">
        <v>620</v>
      </c>
    </row>
    <row r="490" spans="2:8" ht="22.5">
      <c r="B490" s="410" t="s">
        <v>7</v>
      </c>
      <c r="C490" s="24" t="s">
        <v>30</v>
      </c>
      <c r="D490" s="195" t="s">
        <v>523</v>
      </c>
      <c r="E490" s="24" t="s">
        <v>102</v>
      </c>
      <c r="F490" s="24">
        <v>1</v>
      </c>
      <c r="G490" s="24"/>
      <c r="H490" s="24"/>
    </row>
    <row r="491" spans="2:8">
      <c r="B491" s="24" t="s">
        <v>36</v>
      </c>
      <c r="C491" s="260">
        <v>1562</v>
      </c>
      <c r="D491" s="195" t="s">
        <v>815</v>
      </c>
      <c r="E491" s="208" t="s">
        <v>217</v>
      </c>
      <c r="F491" s="24">
        <v>1</v>
      </c>
      <c r="G491" s="433">
        <v>0</v>
      </c>
      <c r="H491" s="24">
        <f>F491*G491</f>
        <v>0</v>
      </c>
    </row>
    <row r="492" spans="2:8" ht="25.5">
      <c r="B492" s="24"/>
      <c r="C492" s="362" t="s">
        <v>632</v>
      </c>
      <c r="D492" s="364" t="s">
        <v>633</v>
      </c>
      <c r="E492" s="362" t="s">
        <v>540</v>
      </c>
      <c r="F492" s="17">
        <v>0.13</v>
      </c>
      <c r="G492" s="433">
        <v>0</v>
      </c>
      <c r="H492" s="24">
        <f t="shared" ref="H492:H493" si="32">F492*G492</f>
        <v>0</v>
      </c>
    </row>
    <row r="493" spans="2:8" ht="25.5">
      <c r="B493" s="24" t="s">
        <v>36</v>
      </c>
      <c r="C493" s="362">
        <v>88247</v>
      </c>
      <c r="D493" s="364" t="s">
        <v>668</v>
      </c>
      <c r="E493" s="362" t="s">
        <v>540</v>
      </c>
      <c r="F493" s="17">
        <v>0.13</v>
      </c>
      <c r="G493" s="433">
        <v>0</v>
      </c>
      <c r="H493" s="24">
        <f t="shared" si="32"/>
        <v>0</v>
      </c>
    </row>
    <row r="494" spans="2:8">
      <c r="B494" s="411"/>
      <c r="C494" s="70"/>
      <c r="D494" s="70"/>
      <c r="E494" s="70"/>
      <c r="F494" s="70"/>
      <c r="G494" s="24" t="s">
        <v>628</v>
      </c>
      <c r="H494" s="420">
        <f>SUM(H491:H493)</f>
        <v>0</v>
      </c>
    </row>
    <row r="495" spans="2:8">
      <c r="B495" s="412" t="s">
        <v>811</v>
      </c>
      <c r="C495" s="413"/>
      <c r="D495" s="413"/>
      <c r="E495" s="413"/>
      <c r="F495" s="413"/>
      <c r="G495" s="413"/>
      <c r="H495" s="290"/>
    </row>
    <row r="498" spans="2:8">
      <c r="B498" s="407" t="s">
        <v>26</v>
      </c>
      <c r="C498" s="408" t="s">
        <v>816</v>
      </c>
      <c r="D498" s="409" t="s">
        <v>617</v>
      </c>
      <c r="E498" s="410" t="s">
        <v>182</v>
      </c>
      <c r="F498" s="409" t="s">
        <v>618</v>
      </c>
      <c r="G498" s="409" t="s">
        <v>619</v>
      </c>
      <c r="H498" s="409" t="s">
        <v>620</v>
      </c>
    </row>
    <row r="499" spans="2:8" ht="45">
      <c r="B499" s="410" t="s">
        <v>7</v>
      </c>
      <c r="C499" s="24" t="s">
        <v>30</v>
      </c>
      <c r="D499" s="195" t="s">
        <v>532</v>
      </c>
      <c r="E499" s="24" t="s">
        <v>102</v>
      </c>
      <c r="F499" s="24">
        <v>1</v>
      </c>
      <c r="G499" s="24"/>
      <c r="H499" s="24"/>
    </row>
    <row r="500" spans="2:8" ht="33.75">
      <c r="B500" s="24" t="s">
        <v>36</v>
      </c>
      <c r="C500" s="260">
        <v>34643</v>
      </c>
      <c r="D500" s="195" t="s">
        <v>817</v>
      </c>
      <c r="E500" s="208" t="s">
        <v>102</v>
      </c>
      <c r="F500" s="24">
        <v>1</v>
      </c>
      <c r="G500" s="434">
        <v>0</v>
      </c>
      <c r="H500" s="24">
        <f>F500*G500</f>
        <v>0</v>
      </c>
    </row>
    <row r="501" spans="2:8" ht="25.5">
      <c r="B501" s="24"/>
      <c r="C501" s="362" t="s">
        <v>632</v>
      </c>
      <c r="D501" s="364" t="s">
        <v>633</v>
      </c>
      <c r="E501" s="362" t="s">
        <v>540</v>
      </c>
      <c r="F501" s="17">
        <v>0.13</v>
      </c>
      <c r="G501" s="434">
        <v>0</v>
      </c>
      <c r="H501" s="24">
        <f t="shared" ref="H501:H502" si="33">F501*G501</f>
        <v>0</v>
      </c>
    </row>
    <row r="502" spans="2:8" ht="25.5">
      <c r="B502" s="24" t="s">
        <v>36</v>
      </c>
      <c r="C502" s="362">
        <v>88247</v>
      </c>
      <c r="D502" s="364" t="s">
        <v>668</v>
      </c>
      <c r="E502" s="362" t="s">
        <v>540</v>
      </c>
      <c r="F502" s="17">
        <v>0.13</v>
      </c>
      <c r="G502" s="434">
        <v>0</v>
      </c>
      <c r="H502" s="24">
        <f t="shared" si="33"/>
        <v>0</v>
      </c>
    </row>
    <row r="503" spans="2:8">
      <c r="B503" s="411"/>
      <c r="C503" s="70"/>
      <c r="D503" s="70"/>
      <c r="E503" s="70"/>
      <c r="F503" s="70"/>
      <c r="G503" s="24" t="s">
        <v>628</v>
      </c>
      <c r="H503" s="420">
        <f>SUM(H500:H502)</f>
        <v>0</v>
      </c>
    </row>
    <row r="504" spans="2:8">
      <c r="B504" s="412" t="s">
        <v>811</v>
      </c>
      <c r="C504" s="413"/>
      <c r="D504" s="413"/>
      <c r="E504" s="413"/>
      <c r="F504" s="413"/>
      <c r="G504" s="413"/>
      <c r="H504" s="290"/>
    </row>
    <row r="507" spans="2:8">
      <c r="B507" s="407" t="s">
        <v>26</v>
      </c>
      <c r="C507" s="408" t="s">
        <v>818</v>
      </c>
      <c r="D507" s="409" t="s">
        <v>617</v>
      </c>
      <c r="E507" s="410" t="s">
        <v>182</v>
      </c>
      <c r="F507" s="409" t="s">
        <v>618</v>
      </c>
      <c r="G507" s="409" t="s">
        <v>619</v>
      </c>
      <c r="H507" s="409" t="s">
        <v>620</v>
      </c>
    </row>
    <row r="508" spans="2:8">
      <c r="B508" s="410" t="s">
        <v>7</v>
      </c>
      <c r="C508" s="24" t="s">
        <v>30</v>
      </c>
      <c r="D508" s="195" t="s">
        <v>819</v>
      </c>
      <c r="E508" s="24" t="s">
        <v>102</v>
      </c>
      <c r="F508" s="24">
        <v>1</v>
      </c>
      <c r="G508" s="24"/>
      <c r="H508" s="24"/>
    </row>
    <row r="509" spans="2:8" ht="22.5">
      <c r="B509" s="24" t="s">
        <v>36</v>
      </c>
      <c r="C509" s="260">
        <v>41421</v>
      </c>
      <c r="D509" s="195" t="s">
        <v>534</v>
      </c>
      <c r="E509" s="208" t="s">
        <v>328</v>
      </c>
      <c r="F509" s="24">
        <v>1</v>
      </c>
      <c r="G509" s="433">
        <v>0</v>
      </c>
      <c r="H509" s="24">
        <f>F509*G509</f>
        <v>0</v>
      </c>
    </row>
    <row r="510" spans="2:8" ht="25.5">
      <c r="B510" s="24"/>
      <c r="C510" s="362" t="s">
        <v>632</v>
      </c>
      <c r="D510" s="364" t="s">
        <v>633</v>
      </c>
      <c r="E510" s="362" t="s">
        <v>540</v>
      </c>
      <c r="F510" s="17">
        <v>0.13</v>
      </c>
      <c r="G510" s="433">
        <v>0</v>
      </c>
      <c r="H510" s="24">
        <f t="shared" ref="H510:H511" si="34">F510*G510</f>
        <v>0</v>
      </c>
    </row>
    <row r="511" spans="2:8" ht="25.5">
      <c r="B511" s="24" t="s">
        <v>36</v>
      </c>
      <c r="C511" s="362">
        <v>88247</v>
      </c>
      <c r="D511" s="364" t="s">
        <v>668</v>
      </c>
      <c r="E511" s="362" t="s">
        <v>540</v>
      </c>
      <c r="F511" s="17">
        <v>0.13</v>
      </c>
      <c r="G511" s="433">
        <v>0</v>
      </c>
      <c r="H511" s="24">
        <f t="shared" si="34"/>
        <v>0</v>
      </c>
    </row>
    <row r="512" spans="2:8">
      <c r="B512" s="411"/>
      <c r="C512" s="70"/>
      <c r="D512" s="70"/>
      <c r="E512" s="70"/>
      <c r="F512" s="70"/>
      <c r="G512" s="24" t="s">
        <v>628</v>
      </c>
      <c r="H512" s="420">
        <f>SUM(H509:H511)</f>
        <v>0</v>
      </c>
    </row>
    <row r="513" spans="2:13">
      <c r="B513" s="412" t="s">
        <v>811</v>
      </c>
      <c r="C513" s="413"/>
      <c r="D513" s="413"/>
      <c r="E513" s="413"/>
      <c r="F513" s="413"/>
      <c r="G513" s="413"/>
      <c r="H513" s="290"/>
    </row>
    <row r="519" spans="2:13" ht="15">
      <c r="G519" s="524" t="s">
        <v>820</v>
      </c>
      <c r="H519" s="524"/>
      <c r="I519" s="524"/>
      <c r="J519" s="524"/>
      <c r="K519" s="523" t="s">
        <v>821</v>
      </c>
      <c r="L519" s="523"/>
      <c r="M519" s="523"/>
    </row>
    <row r="520" spans="2:13" ht="45.75">
      <c r="B520" s="295" t="s">
        <v>26</v>
      </c>
      <c r="C520" s="312">
        <v>59</v>
      </c>
      <c r="D520" s="296" t="s">
        <v>822</v>
      </c>
      <c r="E520" s="17"/>
      <c r="F520" s="17"/>
      <c r="G520" s="307" t="s">
        <v>823</v>
      </c>
      <c r="H520" s="22" t="s">
        <v>824</v>
      </c>
      <c r="I520" s="22" t="s">
        <v>825</v>
      </c>
      <c r="J520" s="22" t="s">
        <v>826</v>
      </c>
      <c r="K520" s="310" t="s">
        <v>827</v>
      </c>
      <c r="L520" s="310" t="s">
        <v>828</v>
      </c>
      <c r="M520" s="310" t="s">
        <v>829</v>
      </c>
    </row>
    <row r="521" spans="2:13" ht="24.75" customHeight="1">
      <c r="B521" s="29" t="s">
        <v>7</v>
      </c>
      <c r="C521" s="297"/>
      <c r="D521" s="28" t="s">
        <v>617</v>
      </c>
      <c r="E521" s="29" t="s">
        <v>182</v>
      </c>
      <c r="F521" s="28" t="s">
        <v>618</v>
      </c>
      <c r="G521" s="311" t="s">
        <v>619</v>
      </c>
      <c r="H521" s="66" t="s">
        <v>619</v>
      </c>
      <c r="I521" s="66" t="s">
        <v>619</v>
      </c>
      <c r="J521" s="66" t="s">
        <v>619</v>
      </c>
      <c r="K521" s="66" t="s">
        <v>619</v>
      </c>
      <c r="L521" s="66" t="s">
        <v>619</v>
      </c>
      <c r="M521" s="66" t="s">
        <v>619</v>
      </c>
    </row>
    <row r="522" spans="2:13" ht="22.5">
      <c r="B522" s="298" t="s">
        <v>36</v>
      </c>
      <c r="C522" s="299" t="s">
        <v>588</v>
      </c>
      <c r="D522" s="47" t="s">
        <v>830</v>
      </c>
      <c r="E522" s="17" t="s">
        <v>540</v>
      </c>
      <c r="F522" s="17">
        <v>1</v>
      </c>
      <c r="G522" s="308">
        <v>0</v>
      </c>
      <c r="H522" s="32">
        <f t="shared" ref="H522:H531" si="35">G522*1.2</f>
        <v>0</v>
      </c>
      <c r="I522" s="32">
        <f t="shared" ref="I522:I531" si="36">G522*1.5</f>
        <v>0</v>
      </c>
      <c r="J522" s="32">
        <f t="shared" ref="J522:J531" si="37">G522*2</f>
        <v>0</v>
      </c>
      <c r="K522" s="276">
        <f t="shared" ref="K522:K531" si="38">H522-G522</f>
        <v>0</v>
      </c>
      <c r="L522" s="276">
        <f t="shared" ref="L522:L531" si="39">I522-G522</f>
        <v>0</v>
      </c>
      <c r="M522" s="276">
        <f t="shared" ref="M522:M531" si="40">J522-G522</f>
        <v>0</v>
      </c>
    </row>
    <row r="523" spans="2:13" ht="15">
      <c r="B523" s="298" t="s">
        <v>36</v>
      </c>
      <c r="C523" s="299" t="s">
        <v>598</v>
      </c>
      <c r="D523" s="47" t="s">
        <v>831</v>
      </c>
      <c r="E523" s="17" t="s">
        <v>540</v>
      </c>
      <c r="F523" s="17">
        <v>1</v>
      </c>
      <c r="G523" s="308">
        <v>0</v>
      </c>
      <c r="H523" s="32">
        <f t="shared" si="35"/>
        <v>0</v>
      </c>
      <c r="I523" s="32">
        <f t="shared" si="36"/>
        <v>0</v>
      </c>
      <c r="J523" s="32">
        <f t="shared" si="37"/>
        <v>0</v>
      </c>
      <c r="K523" s="276">
        <f t="shared" si="38"/>
        <v>0</v>
      </c>
      <c r="L523" s="276">
        <f t="shared" si="39"/>
        <v>0</v>
      </c>
      <c r="M523" s="276">
        <f t="shared" si="40"/>
        <v>0</v>
      </c>
    </row>
    <row r="524" spans="2:13" ht="15">
      <c r="B524" s="298" t="s">
        <v>36</v>
      </c>
      <c r="C524" s="300">
        <v>88316</v>
      </c>
      <c r="D524" s="301" t="s">
        <v>627</v>
      </c>
      <c r="E524" s="17" t="s">
        <v>540</v>
      </c>
      <c r="F524" s="17">
        <v>1</v>
      </c>
      <c r="G524" s="308">
        <v>0</v>
      </c>
      <c r="H524" s="32">
        <f t="shared" si="35"/>
        <v>0</v>
      </c>
      <c r="I524" s="32">
        <f t="shared" si="36"/>
        <v>0</v>
      </c>
      <c r="J524" s="32">
        <f t="shared" si="37"/>
        <v>0</v>
      </c>
      <c r="K524" s="276">
        <f t="shared" si="38"/>
        <v>0</v>
      </c>
      <c r="L524" s="276">
        <f t="shared" si="39"/>
        <v>0</v>
      </c>
      <c r="M524" s="276">
        <f t="shared" si="40"/>
        <v>0</v>
      </c>
    </row>
    <row r="525" spans="2:13" ht="15">
      <c r="B525" s="298" t="s">
        <v>36</v>
      </c>
      <c r="C525" s="302" t="s">
        <v>652</v>
      </c>
      <c r="D525" s="303" t="s">
        <v>653</v>
      </c>
      <c r="E525" s="17" t="s">
        <v>540</v>
      </c>
      <c r="F525" s="17">
        <v>1</v>
      </c>
      <c r="G525" s="308">
        <v>0</v>
      </c>
      <c r="H525" s="32">
        <f t="shared" si="35"/>
        <v>0</v>
      </c>
      <c r="I525" s="32">
        <f t="shared" si="36"/>
        <v>0</v>
      </c>
      <c r="J525" s="32">
        <f t="shared" si="37"/>
        <v>0</v>
      </c>
      <c r="K525" s="276">
        <f t="shared" si="38"/>
        <v>0</v>
      </c>
      <c r="L525" s="276">
        <f t="shared" si="39"/>
        <v>0</v>
      </c>
      <c r="M525" s="276">
        <f t="shared" si="40"/>
        <v>0</v>
      </c>
    </row>
    <row r="526" spans="2:13" ht="15">
      <c r="B526" s="298" t="s">
        <v>36</v>
      </c>
      <c r="C526" s="302" t="s">
        <v>626</v>
      </c>
      <c r="D526" s="303" t="s">
        <v>627</v>
      </c>
      <c r="E526" s="17" t="s">
        <v>540</v>
      </c>
      <c r="F526" s="17">
        <v>1</v>
      </c>
      <c r="G526" s="308">
        <v>0</v>
      </c>
      <c r="H526" s="32">
        <f t="shared" si="35"/>
        <v>0</v>
      </c>
      <c r="I526" s="32">
        <f t="shared" si="36"/>
        <v>0</v>
      </c>
      <c r="J526" s="32">
        <f t="shared" si="37"/>
        <v>0</v>
      </c>
      <c r="K526" s="276">
        <f t="shared" si="38"/>
        <v>0</v>
      </c>
      <c r="L526" s="276">
        <f t="shared" si="39"/>
        <v>0</v>
      </c>
      <c r="M526" s="276">
        <f t="shared" si="40"/>
        <v>0</v>
      </c>
    </row>
    <row r="527" spans="2:13" ht="15">
      <c r="B527" s="298" t="s">
        <v>36</v>
      </c>
      <c r="C527" s="304" t="s">
        <v>632</v>
      </c>
      <c r="D527" s="305" t="s">
        <v>633</v>
      </c>
      <c r="E527" s="17" t="s">
        <v>540</v>
      </c>
      <c r="F527" s="17">
        <v>1</v>
      </c>
      <c r="G527" s="308">
        <v>0</v>
      </c>
      <c r="H527" s="32">
        <f t="shared" si="35"/>
        <v>0</v>
      </c>
      <c r="I527" s="32">
        <f t="shared" si="36"/>
        <v>0</v>
      </c>
      <c r="J527" s="32">
        <f t="shared" si="37"/>
        <v>0</v>
      </c>
      <c r="K527" s="276">
        <f t="shared" si="38"/>
        <v>0</v>
      </c>
      <c r="L527" s="276">
        <f t="shared" si="39"/>
        <v>0</v>
      </c>
      <c r="M527" s="276">
        <f t="shared" si="40"/>
        <v>0</v>
      </c>
    </row>
    <row r="528" spans="2:13" ht="15">
      <c r="B528" s="298" t="s">
        <v>36</v>
      </c>
      <c r="C528" s="300">
        <v>88316</v>
      </c>
      <c r="D528" s="301" t="s">
        <v>627</v>
      </c>
      <c r="E528" s="17" t="s">
        <v>540</v>
      </c>
      <c r="F528" s="17">
        <v>1</v>
      </c>
      <c r="G528" s="308">
        <v>0</v>
      </c>
      <c r="H528" s="32">
        <f t="shared" si="35"/>
        <v>0</v>
      </c>
      <c r="I528" s="32">
        <f t="shared" si="36"/>
        <v>0</v>
      </c>
      <c r="J528" s="32">
        <f t="shared" si="37"/>
        <v>0</v>
      </c>
      <c r="K528" s="276">
        <f t="shared" si="38"/>
        <v>0</v>
      </c>
      <c r="L528" s="276">
        <f t="shared" si="39"/>
        <v>0</v>
      </c>
      <c r="M528" s="276">
        <f t="shared" si="40"/>
        <v>0</v>
      </c>
    </row>
    <row r="529" spans="2:13" ht="22.5">
      <c r="B529" s="298" t="s">
        <v>36</v>
      </c>
      <c r="C529" s="306">
        <v>88248</v>
      </c>
      <c r="D529" s="30" t="s">
        <v>691</v>
      </c>
      <c r="E529" s="17" t="s">
        <v>540</v>
      </c>
      <c r="F529" s="17">
        <v>1</v>
      </c>
      <c r="G529" s="308">
        <v>0</v>
      </c>
      <c r="H529" s="32">
        <f t="shared" si="35"/>
        <v>0</v>
      </c>
      <c r="I529" s="32">
        <f t="shared" si="36"/>
        <v>0</v>
      </c>
      <c r="J529" s="32">
        <f t="shared" si="37"/>
        <v>0</v>
      </c>
      <c r="K529" s="276">
        <f t="shared" si="38"/>
        <v>0</v>
      </c>
      <c r="L529" s="276">
        <f t="shared" si="39"/>
        <v>0</v>
      </c>
      <c r="M529" s="276">
        <f t="shared" si="40"/>
        <v>0</v>
      </c>
    </row>
    <row r="530" spans="2:13" ht="22.5">
      <c r="B530" s="298" t="s">
        <v>36</v>
      </c>
      <c r="C530" s="306">
        <v>88267</v>
      </c>
      <c r="D530" s="30" t="s">
        <v>692</v>
      </c>
      <c r="E530" s="17" t="s">
        <v>540</v>
      </c>
      <c r="F530" s="17">
        <v>1</v>
      </c>
      <c r="G530" s="308">
        <v>0</v>
      </c>
      <c r="H530" s="32">
        <f t="shared" si="35"/>
        <v>0</v>
      </c>
      <c r="I530" s="32">
        <f t="shared" si="36"/>
        <v>0</v>
      </c>
      <c r="J530" s="32">
        <f t="shared" si="37"/>
        <v>0</v>
      </c>
      <c r="K530" s="276">
        <f t="shared" si="38"/>
        <v>0</v>
      </c>
      <c r="L530" s="276">
        <f t="shared" si="39"/>
        <v>0</v>
      </c>
      <c r="M530" s="276">
        <f t="shared" si="40"/>
        <v>0</v>
      </c>
    </row>
    <row r="531" spans="2:13" ht="12.75" customHeight="1">
      <c r="B531" s="298" t="s">
        <v>36</v>
      </c>
      <c r="C531" s="306">
        <v>88309</v>
      </c>
      <c r="D531" s="30" t="s">
        <v>700</v>
      </c>
      <c r="E531" s="17" t="s">
        <v>540</v>
      </c>
      <c r="F531" s="17">
        <v>1</v>
      </c>
      <c r="G531" s="308">
        <v>0</v>
      </c>
      <c r="H531" s="32">
        <f t="shared" si="35"/>
        <v>0</v>
      </c>
      <c r="I531" s="32">
        <f t="shared" si="36"/>
        <v>0</v>
      </c>
      <c r="J531" s="32">
        <f t="shared" si="37"/>
        <v>0</v>
      </c>
      <c r="K531" s="276">
        <f t="shared" si="38"/>
        <v>0</v>
      </c>
      <c r="L531" s="276">
        <f t="shared" si="39"/>
        <v>0</v>
      </c>
      <c r="M531" s="276">
        <f t="shared" si="40"/>
        <v>0</v>
      </c>
    </row>
    <row r="532" spans="2:13" hidden="1">
      <c r="B532" s="17"/>
      <c r="C532" s="129">
        <v>88316</v>
      </c>
      <c r="D532" s="30" t="s">
        <v>701</v>
      </c>
      <c r="E532" s="17" t="s">
        <v>540</v>
      </c>
      <c r="F532" s="17"/>
      <c r="G532" s="275">
        <v>17.829999999999998</v>
      </c>
      <c r="H532" s="17"/>
      <c r="I532" s="17">
        <f t="shared" ref="I532" si="41">G532*1.2</f>
        <v>21.395999999999997</v>
      </c>
      <c r="J532" s="17">
        <f t="shared" ref="J532" si="42">G532*1.5</f>
        <v>26.744999999999997</v>
      </c>
      <c r="K532" s="17">
        <f t="shared" ref="K532" si="43">G532*2</f>
        <v>35.659999999999997</v>
      </c>
    </row>
    <row r="533" spans="2:13" ht="25.5">
      <c r="B533" s="38"/>
      <c r="C533" s="39"/>
      <c r="D533" s="40"/>
      <c r="E533" s="36"/>
      <c r="F533" s="40"/>
      <c r="G533" s="309" t="s">
        <v>832</v>
      </c>
      <c r="H533" s="40"/>
    </row>
    <row r="534" spans="2:13">
      <c r="B534" s="36"/>
      <c r="D534" s="26"/>
    </row>
    <row r="537" spans="2:13">
      <c r="B537" s="38"/>
      <c r="C537" s="39"/>
      <c r="D537" s="40"/>
      <c r="E537" s="36"/>
      <c r="F537" s="40"/>
      <c r="G537" s="40"/>
      <c r="H537" s="40"/>
    </row>
    <row r="538" spans="2:13">
      <c r="B538" s="36"/>
      <c r="D538" s="26"/>
    </row>
    <row r="540" spans="2:13">
      <c r="B540" s="38"/>
      <c r="C540" s="39"/>
      <c r="D540" s="40"/>
      <c r="E540" s="36"/>
      <c r="F540" s="40"/>
      <c r="G540" s="40"/>
      <c r="H540" s="40"/>
    </row>
    <row r="541" spans="2:13">
      <c r="B541" s="36"/>
      <c r="D541" s="26"/>
    </row>
    <row r="545" spans="2:8">
      <c r="B545" s="38"/>
      <c r="C545" s="39"/>
      <c r="D545" s="40"/>
      <c r="E545" s="36"/>
      <c r="F545" s="40"/>
      <c r="G545" s="40"/>
      <c r="H545" s="40"/>
    </row>
    <row r="546" spans="2:8">
      <c r="B546" s="36"/>
      <c r="D546" s="26"/>
    </row>
    <row r="550" spans="2:8">
      <c r="B550" s="38"/>
      <c r="C550" s="39"/>
      <c r="D550" s="40"/>
      <c r="E550" s="36"/>
      <c r="F550" s="40"/>
      <c r="G550" s="40"/>
      <c r="H550" s="40"/>
    </row>
    <row r="551" spans="2:8">
      <c r="B551" s="36"/>
      <c r="D551" s="26"/>
    </row>
    <row r="555" spans="2:8">
      <c r="B555" s="38"/>
      <c r="C555" s="39"/>
      <c r="D555" s="40"/>
      <c r="E555" s="36"/>
      <c r="F555" s="40"/>
      <c r="G555" s="40"/>
      <c r="H555" s="40"/>
    </row>
    <row r="556" spans="2:8">
      <c r="B556" s="36"/>
      <c r="D556" s="26"/>
    </row>
    <row r="567" ht="109.5" customHeight="1"/>
  </sheetData>
  <mergeCells count="20">
    <mergeCell ref="B37:D37"/>
    <mergeCell ref="B52:D52"/>
    <mergeCell ref="B105:D105"/>
    <mergeCell ref="B114:D114"/>
    <mergeCell ref="B122:D122"/>
    <mergeCell ref="B62:D62"/>
    <mergeCell ref="B80:D80"/>
    <mergeCell ref="B72:D72"/>
    <mergeCell ref="B5:H5"/>
    <mergeCell ref="B6:H6"/>
    <mergeCell ref="B7:H7"/>
    <mergeCell ref="B21:D21"/>
    <mergeCell ref="B29:D29"/>
    <mergeCell ref="B130:D130"/>
    <mergeCell ref="B138:D138"/>
    <mergeCell ref="B147:D147"/>
    <mergeCell ref="B162:D162"/>
    <mergeCell ref="K519:M519"/>
    <mergeCell ref="G519:J519"/>
    <mergeCell ref="B345:D345"/>
  </mergeCells>
  <conditionalFormatting sqref="B11 B205 B214:B221 B241:B242 E100:F103 B102:C103 B101">
    <cfRule type="expression" dxfId="315" priority="116">
      <formula>AND($A11&lt;&gt;"COMPOSICAO",$A11&lt;&gt;"INSUMO",$A11&lt;&gt;"")</formula>
    </cfRule>
    <cfRule type="expression" dxfId="314" priority="117">
      <formula>AND(OR($A11="COMPOSICAO",$A11="INSUMO",$A11&lt;&gt;""),$A11&lt;&gt;"")</formula>
    </cfRule>
  </conditionalFormatting>
  <conditionalFormatting sqref="E17:F19 B18:B19 B19:D19 D18:D19">
    <cfRule type="expression" dxfId="313" priority="118">
      <formula>AND($A17&lt;&gt;"COMPOSICAO",$A17&lt;&gt;"INSUMO",$A17&lt;&gt;"")</formula>
    </cfRule>
    <cfRule type="expression" dxfId="312" priority="119">
      <formula>AND(OR($A17="COMPOSICAO",$A17="INSUMO",$A17&lt;&gt;""),$A17&lt;&gt;"")</formula>
    </cfRule>
  </conditionalFormatting>
  <conditionalFormatting sqref="E24:E27 D25:E25 F25:F27 D26:D27 C27:D27 E241:E242">
    <cfRule type="expression" dxfId="311" priority="120">
      <formula>AND($A23&lt;&gt;"COMPOSICAO",$A23&lt;&gt;"INSUMO",$A23&lt;&gt;"")</formula>
    </cfRule>
    <cfRule type="expression" dxfId="310" priority="121">
      <formula>AND(OR($A23="COMPOSICAO",$A23="INSUMO",$A23&lt;&gt;""),$A23&lt;&gt;"")</formula>
    </cfRule>
  </conditionalFormatting>
  <conditionalFormatting sqref="B25:B27">
    <cfRule type="expression" dxfId="309" priority="122">
      <formula>AND($A25&lt;&gt;"COMPOSICAO",$A25&lt;&gt;"INSUMO",$A25&lt;&gt;"")</formula>
    </cfRule>
    <cfRule type="expression" dxfId="308" priority="123">
      <formula>AND(OR($A25="COMPOSICAO",$A25="INSUMO",$A25&lt;&gt;""),$A25&lt;&gt;"")</formula>
    </cfRule>
  </conditionalFormatting>
  <conditionalFormatting sqref="E32 F33">
    <cfRule type="expression" dxfId="307" priority="124">
      <formula>AND($A31&lt;&gt;"COMPOSICAO",$A31&lt;&gt;"INSUMO",$A31&lt;&gt;"")</formula>
    </cfRule>
    <cfRule type="expression" dxfId="306" priority="125">
      <formula>AND(OR($A31="COMPOSICAO",$A31="INSUMO",$A31&lt;&gt;""),$A31&lt;&gt;"")</formula>
    </cfRule>
  </conditionalFormatting>
  <conditionalFormatting sqref="B33">
    <cfRule type="expression" dxfId="305" priority="126">
      <formula>AND($A33&lt;&gt;"COMPOSICAO",$A33&lt;&gt;"INSUMO",$A33&lt;&gt;"")</formula>
    </cfRule>
    <cfRule type="expression" dxfId="304" priority="127">
      <formula>AND(OR($A33="COMPOSICAO",$A33="INSUMO",$A33&lt;&gt;""),$A33&lt;&gt;"")</formula>
    </cfRule>
  </conditionalFormatting>
  <conditionalFormatting sqref="B34:B35 D34:F35 B35:D35">
    <cfRule type="expression" dxfId="303" priority="128">
      <formula>AND($A34&lt;&gt;"COMPOSICAO",$A34&lt;&gt;"INSUMO",$A34&lt;&gt;"")</formula>
    </cfRule>
    <cfRule type="expression" dxfId="302" priority="129">
      <formula>AND(OR($A34="COMPOSICAO",$A34="INSUMO",$A34&lt;&gt;""),$A34&lt;&gt;"")</formula>
    </cfRule>
  </conditionalFormatting>
  <conditionalFormatting sqref="E40">
    <cfRule type="expression" dxfId="301" priority="130">
      <formula>AND($A39&lt;&gt;"COMPOSICAO",$A39&lt;&gt;"INSUMO",$A39&lt;&gt;"")</formula>
    </cfRule>
    <cfRule type="expression" dxfId="300" priority="131">
      <formula>AND(OR($A39="COMPOSICAO",$A39="INSUMO",$A39&lt;&gt;""),$A39&lt;&gt;"")</formula>
    </cfRule>
  </conditionalFormatting>
  <conditionalFormatting sqref="B41">
    <cfRule type="expression" dxfId="299" priority="132">
      <formula>AND($A41&lt;&gt;"COMPOSICAO",$A41&lt;&gt;"INSUMO",$A41&lt;&gt;"")</formula>
    </cfRule>
    <cfRule type="expression" dxfId="298" priority="133">
      <formula>AND(OR($A41="COMPOSICAO",$A41="INSUMO",$A41&lt;&gt;""),$A41&lt;&gt;"")</formula>
    </cfRule>
  </conditionalFormatting>
  <conditionalFormatting sqref="E83:E84 B83">
    <cfRule type="expression" dxfId="297" priority="134">
      <formula>AND($A49&lt;&gt;"COMPOSICAO",$A49&lt;&gt;"INSUMO",$A49&lt;&gt;"")</formula>
    </cfRule>
    <cfRule type="expression" dxfId="296" priority="135">
      <formula>AND(OR($A49="COMPOSICAO",$A49="INSUMO",$A49&lt;&gt;""),$A49&lt;&gt;"")</formula>
    </cfRule>
  </conditionalFormatting>
  <conditionalFormatting sqref="B84">
    <cfRule type="expression" dxfId="295" priority="136">
      <formula>AND($A50&lt;&gt;"COMPOSICAO",$A50&lt;&gt;"INSUMO",$A50&lt;&gt;"")</formula>
    </cfRule>
    <cfRule type="expression" dxfId="294" priority="137">
      <formula>AND(OR($A50="COMPOSICAO",$A50="INSUMO",$A50&lt;&gt;""),$A50&lt;&gt;"")</formula>
    </cfRule>
  </conditionalFormatting>
  <conditionalFormatting sqref="B91 E91">
    <cfRule type="expression" dxfId="293" priority="138">
      <formula>AND(#REF!&lt;&gt;"COMPOSICAO",#REF!&lt;&gt;"INSUMO",#REF!&lt;&gt;"")</formula>
    </cfRule>
    <cfRule type="expression" dxfId="292" priority="139">
      <formula>AND(OR(#REF!="COMPOSICAO",#REF!="INSUMO",#REF!&lt;&gt;""),#REF!&lt;&gt;"")</formula>
    </cfRule>
  </conditionalFormatting>
  <conditionalFormatting sqref="B85">
    <cfRule type="expression" dxfId="291" priority="140">
      <formula>AND($A52&lt;&gt;"COMPOSICAO",$A52&lt;&gt;"INSUMO",$A52&lt;&gt;"")</formula>
    </cfRule>
    <cfRule type="expression" dxfId="290" priority="141">
      <formula>AND(OR($A52="COMPOSICAO",$A52="INSUMO",$A52&lt;&gt;""),$A52&lt;&gt;"")</formula>
    </cfRule>
  </conditionalFormatting>
  <conditionalFormatting sqref="B86">
    <cfRule type="expression" dxfId="289" priority="142">
      <formula>AND($A53&lt;&gt;"COMPOSICAO",$A53&lt;&gt;"INSUMO",$A53&lt;&gt;"")</formula>
    </cfRule>
    <cfRule type="expression" dxfId="288" priority="143">
      <formula>AND(OR($A53="COMPOSICAO",$A53="INSUMO",$A53&lt;&gt;""),$A53&lt;&gt;"")</formula>
    </cfRule>
  </conditionalFormatting>
  <conditionalFormatting sqref="B92">
    <cfRule type="expression" dxfId="287" priority="144">
      <formula>AND($A83&lt;&gt;"COMPOSICAO",$A83&lt;&gt;"INSUMO",$A83&lt;&gt;"")</formula>
    </cfRule>
    <cfRule type="expression" dxfId="286" priority="145">
      <formula>AND(OR($A83="COMPOSICAO",$A83="INSUMO",$A83&lt;&gt;""),$A83&lt;&gt;"")</formula>
    </cfRule>
  </conditionalFormatting>
  <conditionalFormatting sqref="B93">
    <cfRule type="expression" dxfId="285" priority="146">
      <formula>AND($A87&lt;&gt;"COMPOSICAO",$A87&lt;&gt;"INSUMO",$A87&lt;&gt;"")</formula>
    </cfRule>
    <cfRule type="expression" dxfId="284" priority="147">
      <formula>AND(OR($A87="COMPOSICAO",$A87="INSUMO",$A87&lt;&gt;""),$A87&lt;&gt;"")</formula>
    </cfRule>
  </conditionalFormatting>
  <conditionalFormatting sqref="E99 B99">
    <cfRule type="expression" dxfId="283" priority="148">
      <formula>AND(#REF!&lt;&gt;"COMPOSICAO",#REF!&lt;&gt;"INSUMO",#REF!&lt;&gt;"")</formula>
    </cfRule>
    <cfRule type="expression" dxfId="282" priority="149">
      <formula>AND(OR(#REF!="COMPOSICAO",#REF!="INSUMO",#REF!&lt;&gt;""),#REF!&lt;&gt;"")</formula>
    </cfRule>
  </conditionalFormatting>
  <conditionalFormatting sqref="B100:B101">
    <cfRule type="expression" dxfId="281" priority="150">
      <formula>AND($A91&lt;&gt;"COMPOSICAO",$A91&lt;&gt;"INSUMO",$A91&lt;&gt;"")</formula>
    </cfRule>
    <cfRule type="expression" dxfId="280" priority="151">
      <formula>AND(OR($A91="COMPOSICAO",$A91="INSUMO",$A91&lt;&gt;""),$A91&lt;&gt;"")</formula>
    </cfRule>
  </conditionalFormatting>
  <conditionalFormatting sqref="D102:D103">
    <cfRule type="expression" dxfId="279" priority="152">
      <formula>AND($A102&lt;&gt;"COMPOSICAO",$A102&lt;&gt;"INSUMO",$A102&lt;&gt;"")</formula>
    </cfRule>
    <cfRule type="expression" dxfId="278" priority="153">
      <formula>AND(OR($A102="COMPOSICAO",$A102="INSUMO",$A102&lt;&gt;""),$A102&lt;&gt;"")</formula>
    </cfRule>
  </conditionalFormatting>
  <conditionalFormatting sqref="E338">
    <cfRule type="expression" dxfId="277" priority="154">
      <formula>AND(#REF!&lt;&gt;"COMPOSICAO",#REF!&lt;&gt;"INSUMO",#REF!&lt;&gt;"")</formula>
    </cfRule>
    <cfRule type="expression" dxfId="276" priority="155">
      <formula>AND(OR(#REF!="COMPOSICAO",#REF!="INSUMO",#REF!&lt;&gt;""),#REF!&lt;&gt;"")</formula>
    </cfRule>
  </conditionalFormatting>
  <conditionalFormatting sqref="B339">
    <cfRule type="expression" dxfId="275" priority="156">
      <formula>AND($A180&lt;&gt;"COMPOSICAO",$A180&lt;&gt;"INSUMO",$A180&lt;&gt;"")</formula>
    </cfRule>
    <cfRule type="expression" dxfId="274" priority="157">
      <formula>AND(OR($A180="COMPOSICAO",$A180="INSUMO",$A180&lt;&gt;""),$A180&lt;&gt;"")</formula>
    </cfRule>
  </conditionalFormatting>
  <conditionalFormatting sqref="C341:F341">
    <cfRule type="expression" dxfId="273" priority="158">
      <formula>AND(#REF!&lt;&gt;"COMPOSICAO",#REF!&lt;&gt;"INSUMO",#REF!&lt;&gt;"")</formula>
    </cfRule>
    <cfRule type="expression" dxfId="272" priority="159">
      <formula>AND(OR(#REF!="COMPOSICAO",#REF!="INSUMO",#REF!&lt;&gt;""),#REF!&lt;&gt;"")</formula>
    </cfRule>
  </conditionalFormatting>
  <conditionalFormatting sqref="E355">
    <cfRule type="expression" dxfId="271" priority="160">
      <formula>AND(#REF!&lt;&gt;"COMPOSICAO",#REF!&lt;&gt;"INSUMO",#REF!&lt;&gt;"")</formula>
    </cfRule>
    <cfRule type="expression" dxfId="270" priority="161">
      <formula>AND(OR(#REF!="COMPOSICAO",#REF!="INSUMO",#REF!&lt;&gt;""),#REF!&lt;&gt;"")</formula>
    </cfRule>
  </conditionalFormatting>
  <conditionalFormatting sqref="B356">
    <cfRule type="expression" dxfId="269" priority="162">
      <formula>AND($A389&lt;&gt;"COMPOSICAO",$A389&lt;&gt;"INSUMO",$A389&lt;&gt;"")</formula>
    </cfRule>
    <cfRule type="expression" dxfId="268" priority="163">
      <formula>AND(OR($A389="COMPOSICAO",$A389="INSUMO",$A389&lt;&gt;""),$A389&lt;&gt;"")</formula>
    </cfRule>
  </conditionalFormatting>
  <conditionalFormatting sqref="C358:F358">
    <cfRule type="expression" dxfId="267" priority="164">
      <formula>AND($A391&lt;&gt;"COMPOSICAO",$A391&lt;&gt;"INSUMO",$A391&lt;&gt;"")</formula>
    </cfRule>
    <cfRule type="expression" dxfId="266" priority="165">
      <formula>AND(OR($A391="COMPOSICAO",$A391="INSUMO",$A391&lt;&gt;""),$A391&lt;&gt;"")</formula>
    </cfRule>
  </conditionalFormatting>
  <conditionalFormatting sqref="E364">
    <cfRule type="expression" dxfId="265" priority="166">
      <formula>AND(#REF!&lt;&gt;"COMPOSICAO",#REF!&lt;&gt;"INSUMO",#REF!&lt;&gt;"")</formula>
    </cfRule>
    <cfRule type="expression" dxfId="264" priority="167">
      <formula>AND(OR(#REF!="COMPOSICAO",#REF!="INSUMO",#REF!&lt;&gt;""),#REF!&lt;&gt;"")</formula>
    </cfRule>
  </conditionalFormatting>
  <conditionalFormatting sqref="B365">
    <cfRule type="expression" dxfId="263" priority="168">
      <formula>AND($A399&lt;&gt;"COMPOSICAO",$A399&lt;&gt;"INSUMO",$A399&lt;&gt;"")</formula>
    </cfRule>
    <cfRule type="expression" dxfId="262" priority="169">
      <formula>AND(OR($A399="COMPOSICAO",$A399="INSUMO",$A399&lt;&gt;""),$A399&lt;&gt;"")</formula>
    </cfRule>
  </conditionalFormatting>
  <conditionalFormatting sqref="E382">
    <cfRule type="expression" dxfId="261" priority="176">
      <formula>AND($A419&lt;&gt;"COMPOSICAO",$A419&lt;&gt;"INSUMO",$A419&lt;&gt;"")</formula>
    </cfRule>
    <cfRule type="expression" dxfId="260" priority="177">
      <formula>AND(OR($A419="COMPOSICAO",$A419="INSUMO",$A419&lt;&gt;""),$A419&lt;&gt;"")</formula>
    </cfRule>
  </conditionalFormatting>
  <conditionalFormatting sqref="B383">
    <cfRule type="expression" dxfId="259" priority="178">
      <formula>AND($A421&lt;&gt;"COMPOSICAO",$A421&lt;&gt;"INSUMO",$A421&lt;&gt;"")</formula>
    </cfRule>
    <cfRule type="expression" dxfId="258" priority="179">
      <formula>AND(OR($A421="COMPOSICAO",$A421="INSUMO",$A421&lt;&gt;""),$A421&lt;&gt;"")</formula>
    </cfRule>
  </conditionalFormatting>
  <conditionalFormatting sqref="E391">
    <cfRule type="expression" dxfId="257" priority="180">
      <formula>AND(#REF!&lt;&gt;"COMPOSICAO",#REF!&lt;&gt;"INSUMO",#REF!&lt;&gt;"")</formula>
    </cfRule>
    <cfRule type="expression" dxfId="256" priority="181">
      <formula>AND(OR(#REF!="COMPOSICAO",#REF!="INSUMO",#REF!&lt;&gt;""),#REF!&lt;&gt;"")</formula>
    </cfRule>
  </conditionalFormatting>
  <conditionalFormatting sqref="B392">
    <cfRule type="expression" dxfId="255" priority="182">
      <formula>AND(#REF!&lt;&gt;"COMPOSICAO",#REF!&lt;&gt;"INSUMO",#REF!&lt;&gt;"")</formula>
    </cfRule>
    <cfRule type="expression" dxfId="254" priority="183">
      <formula>AND(OR(#REF!="COMPOSICAO",#REF!="INSUMO",#REF!&lt;&gt;""),#REF!&lt;&gt;"")</formula>
    </cfRule>
  </conditionalFormatting>
  <conditionalFormatting sqref="E442">
    <cfRule type="expression" dxfId="253" priority="268">
      <formula>AND($A441&lt;&gt;"COMPOSICAO",$A441&lt;&gt;"INSUMO",$A441&lt;&gt;"")</formula>
    </cfRule>
    <cfRule type="expression" dxfId="252" priority="269">
      <formula>AND(OR($A441="COMPOSICAO",$A441="INSUMO",$A441&lt;&gt;""),$A441&lt;&gt;"")</formula>
    </cfRule>
  </conditionalFormatting>
  <conditionalFormatting sqref="B443">
    <cfRule type="expression" dxfId="251" priority="270">
      <formula>AND($A443&lt;&gt;"COMPOSICAO",$A443&lt;&gt;"INSUMO",$A443&lt;&gt;"")</formula>
    </cfRule>
    <cfRule type="expression" dxfId="250" priority="271">
      <formula>AND(OR($A443="COMPOSICAO",$A443="INSUMO",$A443&lt;&gt;""),$A443&lt;&gt;"")</formula>
    </cfRule>
  </conditionalFormatting>
  <conditionalFormatting sqref="E316">
    <cfRule type="expression" dxfId="249" priority="272">
      <formula>AND($A446&lt;&gt;"COMPOSICAO",$A446&lt;&gt;"INSUMO",$A446&lt;&gt;"")</formula>
    </cfRule>
    <cfRule type="expression" dxfId="248" priority="273">
      <formula>AND(OR($A446="COMPOSICAO",$A446="INSUMO",$A446&lt;&gt;""),$A446&lt;&gt;"")</formula>
    </cfRule>
  </conditionalFormatting>
  <conditionalFormatting sqref="B317">
    <cfRule type="expression" dxfId="247" priority="274">
      <formula>AND($A448&lt;&gt;"COMPOSICAO",$A448&lt;&gt;"INSUMO",$A448&lt;&gt;"")</formula>
    </cfRule>
    <cfRule type="expression" dxfId="246" priority="275">
      <formula>AND(OR($A448="COMPOSICAO",$A448="INSUMO",$A448&lt;&gt;""),$A448&lt;&gt;"")</formula>
    </cfRule>
  </conditionalFormatting>
  <conditionalFormatting sqref="E449">
    <cfRule type="expression" dxfId="245" priority="276">
      <formula>AND($A458&lt;&gt;"COMPOSICAO",$A458&lt;&gt;"INSUMO",$A458&lt;&gt;"")</formula>
    </cfRule>
    <cfRule type="expression" dxfId="244" priority="277">
      <formula>AND(OR($A458="COMPOSICAO",$A458="INSUMO",$A458&lt;&gt;""),$A458&lt;&gt;"")</formula>
    </cfRule>
  </conditionalFormatting>
  <conditionalFormatting sqref="B450">
    <cfRule type="expression" dxfId="243" priority="278">
      <formula>AND($A460&lt;&gt;"COMPOSICAO",$A460&lt;&gt;"INSUMO",$A460&lt;&gt;"")</formula>
    </cfRule>
    <cfRule type="expression" dxfId="242" priority="279">
      <formula>AND(OR($A460="COMPOSICAO",$A460="INSUMO",$A460&lt;&gt;""),$A460&lt;&gt;"")</formula>
    </cfRule>
  </conditionalFormatting>
  <conditionalFormatting sqref="E466">
    <cfRule type="expression" dxfId="241" priority="280">
      <formula>AND($A463&lt;&gt;"COMPOSICAO",$A463&lt;&gt;"INSUMO",$A463&lt;&gt;"")</formula>
    </cfRule>
    <cfRule type="expression" dxfId="240" priority="281">
      <formula>AND(OR($A463="COMPOSICAO",$A463="INSUMO",$A463&lt;&gt;""),$A463&lt;&gt;"")</formula>
    </cfRule>
  </conditionalFormatting>
  <conditionalFormatting sqref="B467">
    <cfRule type="expression" dxfId="239" priority="282">
      <formula>AND($A467&lt;&gt;"COMPOSICAO",$A467&lt;&gt;"INSUMO",$A467&lt;&gt;"")</formula>
    </cfRule>
    <cfRule type="expression" dxfId="238" priority="283">
      <formula>AND(OR($A467="COMPOSICAO",$A467="INSUMO",$A467&lt;&gt;""),$A467&lt;&gt;"")</formula>
    </cfRule>
  </conditionalFormatting>
  <conditionalFormatting sqref="E473">
    <cfRule type="expression" dxfId="237" priority="284">
      <formula>AND($A472&lt;&gt;"COMPOSICAO",$A472&lt;&gt;"INSUMO",$A472&lt;&gt;"")</formula>
    </cfRule>
    <cfRule type="expression" dxfId="236" priority="285">
      <formula>AND(OR($A472="COMPOSICAO",$A472="INSUMO",$A472&lt;&gt;""),$A472&lt;&gt;"")</formula>
    </cfRule>
  </conditionalFormatting>
  <conditionalFormatting sqref="B474">
    <cfRule type="expression" dxfId="235" priority="286">
      <formula>AND($A474&lt;&gt;"COMPOSICAO",$A474&lt;&gt;"INSUMO",$A474&lt;&gt;"")</formula>
    </cfRule>
    <cfRule type="expression" dxfId="234" priority="287">
      <formula>AND(OR($A474="COMPOSICAO",$A474="INSUMO",$A474&lt;&gt;""),$A474&lt;&gt;"")</formula>
    </cfRule>
  </conditionalFormatting>
  <conditionalFormatting sqref="E521">
    <cfRule type="expression" dxfId="233" priority="288">
      <formula>AND(#REF!&lt;&gt;"COMPOSICAO",#REF!&lt;&gt;"INSUMO",#REF!&lt;&gt;"")</formula>
    </cfRule>
    <cfRule type="expression" dxfId="232" priority="289">
      <formula>AND(OR(#REF!="COMPOSICAO",#REF!="INSUMO",#REF!&lt;&gt;""),#REF!&lt;&gt;"")</formula>
    </cfRule>
  </conditionalFormatting>
  <conditionalFormatting sqref="B521">
    <cfRule type="expression" dxfId="231" priority="290">
      <formula>AND(#REF!&lt;&gt;"COMPOSICAO",#REF!&lt;&gt;"INSUMO",#REF!&lt;&gt;"")</formula>
    </cfRule>
    <cfRule type="expression" dxfId="230" priority="291">
      <formula>AND(OR(#REF!="COMPOSICAO",#REF!="INSUMO",#REF!&lt;&gt;""),#REF!&lt;&gt;"")</formula>
    </cfRule>
  </conditionalFormatting>
  <conditionalFormatting sqref="E537">
    <cfRule type="expression" dxfId="229" priority="300">
      <formula>AND($A527&lt;&gt;"COMPOSICAO",$A527&lt;&gt;"INSUMO",$A527&lt;&gt;"")</formula>
    </cfRule>
    <cfRule type="expression" dxfId="228" priority="301">
      <formula>AND(OR($A527="COMPOSICAO",$A527="INSUMO",$A527&lt;&gt;""),$A527&lt;&gt;"")</formula>
    </cfRule>
  </conditionalFormatting>
  <conditionalFormatting sqref="B538">
    <cfRule type="expression" dxfId="227" priority="302">
      <formula>AND($A529&lt;&gt;"COMPOSICAO",$A529&lt;&gt;"INSUMO",$A529&lt;&gt;"")</formula>
    </cfRule>
    <cfRule type="expression" dxfId="226" priority="303">
      <formula>AND(OR($A529="COMPOSICAO",$A529="INSUMO",$A529&lt;&gt;""),$A529&lt;&gt;"")</formula>
    </cfRule>
  </conditionalFormatting>
  <conditionalFormatting sqref="E533">
    <cfRule type="expression" dxfId="225" priority="304">
      <formula>AND($A532&lt;&gt;"COMPOSICAO",$A532&lt;&gt;"INSUMO",$A532&lt;&gt;"")</formula>
    </cfRule>
    <cfRule type="expression" dxfId="224" priority="305">
      <formula>AND(OR($A532="COMPOSICAO",$A532="INSUMO",$A532&lt;&gt;""),$A532&lt;&gt;"")</formula>
    </cfRule>
  </conditionalFormatting>
  <conditionalFormatting sqref="B534">
    <cfRule type="expression" dxfId="223" priority="306">
      <formula>AND($A534&lt;&gt;"COMPOSICAO",$A534&lt;&gt;"INSUMO",$A534&lt;&gt;"")</formula>
    </cfRule>
    <cfRule type="expression" dxfId="222" priority="307">
      <formula>AND(OR($A534="COMPOSICAO",$A534="INSUMO",$A534&lt;&gt;""),$A534&lt;&gt;"")</formula>
    </cfRule>
  </conditionalFormatting>
  <conditionalFormatting sqref="E540">
    <cfRule type="expression" dxfId="221" priority="320">
      <formula>AND($A539&lt;&gt;"COMPOSICAO",$A539&lt;&gt;"INSUMO",$A539&lt;&gt;"")</formula>
    </cfRule>
    <cfRule type="expression" dxfId="220" priority="321">
      <formula>AND(OR($A539="COMPOSICAO",$A539="INSUMO",$A539&lt;&gt;""),$A539&lt;&gt;"")</formula>
    </cfRule>
  </conditionalFormatting>
  <conditionalFormatting sqref="B541">
    <cfRule type="expression" dxfId="219" priority="322">
      <formula>AND($A541&lt;&gt;"COMPOSICAO",$A541&lt;&gt;"INSUMO",$A541&lt;&gt;"")</formula>
    </cfRule>
    <cfRule type="expression" dxfId="218" priority="323">
      <formula>AND(OR($A541="COMPOSICAO",$A541="INSUMO",$A541&lt;&gt;""),$A541&lt;&gt;"")</formula>
    </cfRule>
  </conditionalFormatting>
  <conditionalFormatting sqref="E545">
    <cfRule type="expression" dxfId="217" priority="324">
      <formula>AND($A544&lt;&gt;"COMPOSICAO",$A544&lt;&gt;"INSUMO",$A544&lt;&gt;"")</formula>
    </cfRule>
    <cfRule type="expression" dxfId="216" priority="325">
      <formula>AND(OR($A544="COMPOSICAO",$A544="INSUMO",$A544&lt;&gt;""),$A544&lt;&gt;"")</formula>
    </cfRule>
  </conditionalFormatting>
  <conditionalFormatting sqref="B546">
    <cfRule type="expression" dxfId="215" priority="326">
      <formula>AND($A546&lt;&gt;"COMPOSICAO",$A546&lt;&gt;"INSUMO",$A546&lt;&gt;"")</formula>
    </cfRule>
    <cfRule type="expression" dxfId="214" priority="327">
      <formula>AND(OR($A546="COMPOSICAO",$A546="INSUMO",$A546&lt;&gt;""),$A546&lt;&gt;"")</formula>
    </cfRule>
  </conditionalFormatting>
  <conditionalFormatting sqref="E550">
    <cfRule type="expression" dxfId="213" priority="328">
      <formula>AND($A549&lt;&gt;"COMPOSICAO",$A549&lt;&gt;"INSUMO",$A549&lt;&gt;"")</formula>
    </cfRule>
    <cfRule type="expression" dxfId="212" priority="329">
      <formula>AND(OR($A549="COMPOSICAO",$A549="INSUMO",$A549&lt;&gt;""),$A549&lt;&gt;"")</formula>
    </cfRule>
  </conditionalFormatting>
  <conditionalFormatting sqref="B551">
    <cfRule type="expression" dxfId="211" priority="330">
      <formula>AND($A551&lt;&gt;"COMPOSICAO",$A551&lt;&gt;"INSUMO",$A551&lt;&gt;"")</formula>
    </cfRule>
    <cfRule type="expression" dxfId="210" priority="331">
      <formula>AND(OR($A551="COMPOSICAO",$A551="INSUMO",$A551&lt;&gt;""),$A551&lt;&gt;"")</formula>
    </cfRule>
  </conditionalFormatting>
  <conditionalFormatting sqref="E555">
    <cfRule type="expression" dxfId="209" priority="332">
      <formula>AND($A554&lt;&gt;"COMPOSICAO",$A554&lt;&gt;"INSUMO",$A554&lt;&gt;"")</formula>
    </cfRule>
    <cfRule type="expression" dxfId="208" priority="333">
      <formula>AND(OR($A554="COMPOSICAO",$A554="INSUMO",$A554&lt;&gt;""),$A554&lt;&gt;"")</formula>
    </cfRule>
  </conditionalFormatting>
  <conditionalFormatting sqref="B556">
    <cfRule type="expression" dxfId="207" priority="334">
      <formula>AND($A556&lt;&gt;"COMPOSICAO",$A556&lt;&gt;"INSUMO",$A556&lt;&gt;"")</formula>
    </cfRule>
    <cfRule type="expression" dxfId="206" priority="335">
      <formula>AND(OR($A556="COMPOSICAO",$A556="INSUMO",$A556&lt;&gt;""),$A556&lt;&gt;"")</formula>
    </cfRule>
  </conditionalFormatting>
  <conditionalFormatting sqref="E108 B108">
    <cfRule type="expression" dxfId="205" priority="336">
      <formula>AND(#REF!&lt;&gt;"COMPOSICAO",#REF!&lt;&gt;"INSUMO",#REF!&lt;&gt;"")</formula>
    </cfRule>
    <cfRule type="expression" dxfId="204" priority="337">
      <formula>AND(OR(#REF!="COMPOSICAO",#REF!="INSUMO",#REF!&lt;&gt;""),#REF!&lt;&gt;"")</formula>
    </cfRule>
  </conditionalFormatting>
  <conditionalFormatting sqref="B109">
    <cfRule type="expression" dxfId="203" priority="338">
      <formula>AND($A100&lt;&gt;"COMPOSICAO",$A100&lt;&gt;"INSUMO",$A100&lt;&gt;"")</formula>
    </cfRule>
    <cfRule type="expression" dxfId="202" priority="339">
      <formula>AND(OR($A100="COMPOSICAO",$A100="INSUMO",$A100&lt;&gt;""),$A100&lt;&gt;"")</formula>
    </cfRule>
  </conditionalFormatting>
  <conditionalFormatting sqref="E109:F112 B110:C112 D111:D112">
    <cfRule type="expression" dxfId="201" priority="340">
      <formula>AND($A109&lt;&gt;"COMPOSICAO",$A109&lt;&gt;"INSUMO",$A109&lt;&gt;"")</formula>
    </cfRule>
    <cfRule type="expression" dxfId="200" priority="341">
      <formula>AND(OR($A109="COMPOSICAO",$A109="INSUMO",$A109&lt;&gt;""),$A109&lt;&gt;"")</formula>
    </cfRule>
  </conditionalFormatting>
  <conditionalFormatting sqref="E116 B116">
    <cfRule type="expression" dxfId="199" priority="342">
      <formula>AND(#REF!&lt;&gt;"COMPOSICAO",#REF!&lt;&gt;"INSUMO",#REF!&lt;&gt;"")</formula>
    </cfRule>
    <cfRule type="expression" dxfId="198" priority="343">
      <formula>AND(OR(#REF!="COMPOSICAO",#REF!="INSUMO",#REF!&lt;&gt;""),#REF!&lt;&gt;"")</formula>
    </cfRule>
  </conditionalFormatting>
  <conditionalFormatting sqref="B117">
    <cfRule type="expression" dxfId="197" priority="344">
      <formula>AND($A108&lt;&gt;"COMPOSICAO",$A108&lt;&gt;"INSUMO",$A108&lt;&gt;"")</formula>
    </cfRule>
    <cfRule type="expression" dxfId="196" priority="345">
      <formula>AND(OR($A108="COMPOSICAO",$A108="INSUMO",$A108&lt;&gt;""),$A108&lt;&gt;"")</formula>
    </cfRule>
  </conditionalFormatting>
  <conditionalFormatting sqref="E117:F120 B118:C120 D119:D120">
    <cfRule type="expression" dxfId="195" priority="346">
      <formula>AND($A117&lt;&gt;"COMPOSICAO",$A117&lt;&gt;"INSUMO",$A117&lt;&gt;"")</formula>
    </cfRule>
    <cfRule type="expression" dxfId="194" priority="347">
      <formula>AND(OR($A117="COMPOSICAO",$A117="INSUMO",$A117&lt;&gt;""),$A117&lt;&gt;"")</formula>
    </cfRule>
  </conditionalFormatting>
  <conditionalFormatting sqref="E124 B124">
    <cfRule type="expression" dxfId="193" priority="348">
      <formula>AND(#REF!&lt;&gt;"COMPOSICAO",#REF!&lt;&gt;"INSUMO",#REF!&lt;&gt;"")</formula>
    </cfRule>
    <cfRule type="expression" dxfId="192" priority="349">
      <formula>AND(OR(#REF!="COMPOSICAO",#REF!="INSUMO",#REF!&lt;&gt;""),#REF!&lt;&gt;"")</formula>
    </cfRule>
  </conditionalFormatting>
  <conditionalFormatting sqref="E125:F128 B126:C128 D127:D128">
    <cfRule type="expression" dxfId="191" priority="350">
      <formula>AND($A125&lt;&gt;"COMPOSICAO",$A125&lt;&gt;"INSUMO",$A125&lt;&gt;"")</formula>
    </cfRule>
    <cfRule type="expression" dxfId="190" priority="351">
      <formula>AND(OR($A125="COMPOSICAO",$A125="INSUMO",$A125&lt;&gt;""),$A125&lt;&gt;"")</formula>
    </cfRule>
  </conditionalFormatting>
  <conditionalFormatting sqref="B125">
    <cfRule type="expression" dxfId="189" priority="352">
      <formula>AND($A116&lt;&gt;"COMPOSICAO",$A116&lt;&gt;"INSUMO",$A116&lt;&gt;"")</formula>
    </cfRule>
    <cfRule type="expression" dxfId="188" priority="353">
      <formula>AND(OR($A116="COMPOSICAO",$A116="INSUMO",$A116&lt;&gt;""),$A116&lt;&gt;"")</formula>
    </cfRule>
  </conditionalFormatting>
  <conditionalFormatting sqref="E132 B132">
    <cfRule type="expression" dxfId="187" priority="354">
      <formula>AND(#REF!&lt;&gt;"COMPOSICAO",#REF!&lt;&gt;"INSUMO",#REF!&lt;&gt;"")</formula>
    </cfRule>
    <cfRule type="expression" dxfId="186" priority="355">
      <formula>AND(OR(#REF!="COMPOSICAO",#REF!="INSUMO",#REF!&lt;&gt;""),#REF!&lt;&gt;"")</formula>
    </cfRule>
  </conditionalFormatting>
  <conditionalFormatting sqref="B133">
    <cfRule type="expression" dxfId="185" priority="356">
      <formula>AND($A124&lt;&gt;"COMPOSICAO",$A124&lt;&gt;"INSUMO",$A124&lt;&gt;"")</formula>
    </cfRule>
    <cfRule type="expression" dxfId="184" priority="357">
      <formula>AND(OR($A124="COMPOSICAO",$A124="INSUMO",$A124&lt;&gt;""),$A124&lt;&gt;"")</formula>
    </cfRule>
  </conditionalFormatting>
  <conditionalFormatting sqref="E133:F136 B134:C135 C135:D136 B136">
    <cfRule type="expression" dxfId="183" priority="358">
      <formula>AND($A133&lt;&gt;"COMPOSICAO",$A133&lt;&gt;"INSUMO",$A133&lt;&gt;"")</formula>
    </cfRule>
    <cfRule type="expression" dxfId="182" priority="359">
      <formula>AND(OR($A133="COMPOSICAO",$A133="INSUMO",$A133&lt;&gt;""),$A133&lt;&gt;"")</formula>
    </cfRule>
  </conditionalFormatting>
  <conditionalFormatting sqref="B141 E141">
    <cfRule type="expression" dxfId="181" priority="366">
      <formula>AND(#REF!&lt;&gt;"COMPOSICAO",#REF!&lt;&gt;"INSUMO",#REF!&lt;&gt;"")</formula>
    </cfRule>
    <cfRule type="expression" dxfId="180" priority="367">
      <formula>AND(OR(#REF!="COMPOSICAO",#REF!="INSUMO",#REF!&lt;&gt;""),#REF!&lt;&gt;"")</formula>
    </cfRule>
  </conditionalFormatting>
  <conditionalFormatting sqref="B142">
    <cfRule type="expression" dxfId="179" priority="368">
      <formula>AND(#REF!&lt;&gt;"COMPOSICAO",#REF!&lt;&gt;"INSUMO",#REF!&lt;&gt;"")</formula>
    </cfRule>
    <cfRule type="expression" dxfId="178" priority="369">
      <formula>AND(OR(#REF!="COMPOSICAO",#REF!="INSUMO",#REF!&lt;&gt;""),#REF!&lt;&gt;"")</formula>
    </cfRule>
  </conditionalFormatting>
  <conditionalFormatting sqref="E150 F151">
    <cfRule type="expression" dxfId="177" priority="370">
      <formula>AND(#REF!&lt;&gt;"COMPOSICAO",#REF!&lt;&gt;"INSUMO",#REF!&lt;&gt;"")</formula>
    </cfRule>
    <cfRule type="expression" dxfId="176" priority="371">
      <formula>AND(OR(#REF!="COMPOSICAO",#REF!="INSUMO",#REF!&lt;&gt;""),#REF!&lt;&gt;"")</formula>
    </cfRule>
  </conditionalFormatting>
  <conditionalFormatting sqref="B151">
    <cfRule type="expression" dxfId="175" priority="372">
      <formula>AND(#REF!&lt;&gt;"COMPOSICAO",#REF!&lt;&gt;"INSUMO",#REF!&lt;&gt;"")</formula>
    </cfRule>
    <cfRule type="expression" dxfId="174" priority="373">
      <formula>AND(OR(#REF!="COMPOSICAO",#REF!="INSUMO",#REF!&lt;&gt;""),#REF!&lt;&gt;"")</formula>
    </cfRule>
  </conditionalFormatting>
  <conditionalFormatting sqref="B144:F145">
    <cfRule type="expression" dxfId="173" priority="374">
      <formula>AND($A140&lt;&gt;"COMPOSICAO",$A140&lt;&gt;"INSUMO",$A140&lt;&gt;"")</formula>
    </cfRule>
    <cfRule type="expression" dxfId="172" priority="375">
      <formula>AND(OR($A140="COMPOSICAO",$A140="INSUMO",$A140&lt;&gt;""),$A140&lt;&gt;"")</formula>
    </cfRule>
  </conditionalFormatting>
  <conditionalFormatting sqref="C60 D59:F60 D69:F69">
    <cfRule type="expression" dxfId="171" priority="111">
      <formula>AND($A63&lt;&gt;"COMPOSICAO",$A63&lt;&gt;"INSUMO",$A63&lt;&gt;"")</formula>
    </cfRule>
    <cfRule type="expression" dxfId="170" priority="112">
      <formula>AND(OR($A63="COMPOSICAO",$A63="INSUMO",$A63&lt;&gt;""),$A63&lt;&gt;"")</formula>
    </cfRule>
  </conditionalFormatting>
  <conditionalFormatting sqref="B59:B60 D58:F58 E222">
    <cfRule type="expression" dxfId="169" priority="113">
      <formula>AND($A63&lt;&gt;"COMPOSICAO",$A63&lt;&gt;"INSUMO",$A63&lt;&gt;"")</formula>
    </cfRule>
    <cfRule type="expression" dxfId="168" priority="114">
      <formula>AND(OR($A63="COMPOSICAO",$A63="INSUMO",$A63&lt;&gt;""),$A63&lt;&gt;"")</formula>
    </cfRule>
  </conditionalFormatting>
  <conditionalFormatting sqref="E75:E78 F76:F78 D76:D78 C78">
    <cfRule type="expression" dxfId="167" priority="107">
      <formula>AND($A60&lt;&gt;"COMPOSICAO",$A60&lt;&gt;"INSUMO",$A60&lt;&gt;"")</formula>
    </cfRule>
    <cfRule type="expression" dxfId="166" priority="108">
      <formula>AND(OR($A60="COMPOSICAO",$A60="INSUMO",$A60&lt;&gt;""),$A60&lt;&gt;"")</formula>
    </cfRule>
  </conditionalFormatting>
  <conditionalFormatting sqref="B76:B78">
    <cfRule type="expression" dxfId="165" priority="109">
      <formula>AND($A62&lt;&gt;"COMPOSICAO",$A62&lt;&gt;"INSUMO",$A62&lt;&gt;"")</formula>
    </cfRule>
    <cfRule type="expression" dxfId="164" priority="110">
      <formula>AND(OR($A62="COMPOSICAO",$A62="INSUMO",$A62&lt;&gt;""),$A62&lt;&gt;"")</formula>
    </cfRule>
  </conditionalFormatting>
  <conditionalFormatting sqref="E55:E57 F56:F57 D56:D57 B58">
    <cfRule type="expression" dxfId="163" priority="390">
      <formula>AND($A61&lt;&gt;"COMPOSICAO",$A61&lt;&gt;"INSUMO",$A61&lt;&gt;"")</formula>
    </cfRule>
    <cfRule type="expression" dxfId="162" priority="391">
      <formula>AND(OR($A61="COMPOSICAO",$A61="INSUMO",$A61&lt;&gt;""),$A61&lt;&gt;"")</formula>
    </cfRule>
  </conditionalFormatting>
  <conditionalFormatting sqref="B56:B57 F65:F66 D65:D66 E64:E66">
    <cfRule type="expression" dxfId="161" priority="406">
      <formula>AND($A63&lt;&gt;"COMPOSICAO",$A63&lt;&gt;"INSUMO",$A63&lt;&gt;"")</formula>
    </cfRule>
    <cfRule type="expression" dxfId="160" priority="407">
      <formula>AND(OR($A63="COMPOSICAO",$A63="INSUMO",$A63&lt;&gt;""),$A63&lt;&gt;"")</formula>
    </cfRule>
  </conditionalFormatting>
  <conditionalFormatting sqref="D68:F68">
    <cfRule type="expression" dxfId="159" priority="101">
      <formula>AND($A73&lt;&gt;"COMPOSICAO",$A73&lt;&gt;"INSUMO",$A73&lt;&gt;"")</formula>
    </cfRule>
    <cfRule type="expression" dxfId="158" priority="102">
      <formula>AND(OR($A73="COMPOSICAO",$A73="INSUMO",$A73&lt;&gt;""),$A73&lt;&gt;"")</formula>
    </cfRule>
  </conditionalFormatting>
  <conditionalFormatting sqref="B65">
    <cfRule type="expression" dxfId="157" priority="105">
      <formula>AND($A73&lt;&gt;"COMPOSICAO",$A73&lt;&gt;"INSUMO",$A73&lt;&gt;"")</formula>
    </cfRule>
    <cfRule type="expression" dxfId="156" priority="106">
      <formula>AND(OR($A73="COMPOSICAO",$A73="INSUMO",$A73&lt;&gt;""),$A73&lt;&gt;"")</formula>
    </cfRule>
  </conditionalFormatting>
  <conditionalFormatting sqref="C70:F70">
    <cfRule type="expression" dxfId="155" priority="440">
      <formula>AND(#REF!&lt;&gt;"COMPOSICAO",#REF!&lt;&gt;"INSUMO",#REF!&lt;&gt;"")</formula>
    </cfRule>
    <cfRule type="expression" dxfId="154" priority="441">
      <formula>AND(OR(#REF!="COMPOSICAO",#REF!="INSUMO",#REF!&lt;&gt;""),#REF!&lt;&gt;"")</formula>
    </cfRule>
  </conditionalFormatting>
  <conditionalFormatting sqref="B68">
    <cfRule type="expression" dxfId="153" priority="442">
      <formula>AND(#REF!&lt;&gt;"COMPOSICAO",#REF!&lt;&gt;"INSUMO",#REF!&lt;&gt;"")</formula>
    </cfRule>
    <cfRule type="expression" dxfId="152" priority="443">
      <formula>AND(OR(#REF!="COMPOSICAO",#REF!="INSUMO",#REF!&lt;&gt;""),#REF!&lt;&gt;"")</formula>
    </cfRule>
  </conditionalFormatting>
  <conditionalFormatting sqref="D67:F67">
    <cfRule type="expression" dxfId="151" priority="444">
      <formula>AND(#REF!&lt;&gt;"COMPOSICAO",#REF!&lt;&gt;"INSUMO",#REF!&lt;&gt;"")</formula>
    </cfRule>
    <cfRule type="expression" dxfId="150" priority="445">
      <formula>AND(OR(#REF!="COMPOSICAO",#REF!="INSUMO",#REF!&lt;&gt;""),#REF!&lt;&gt;"")</formula>
    </cfRule>
  </conditionalFormatting>
  <conditionalFormatting sqref="B66">
    <cfRule type="expression" dxfId="149" priority="446">
      <formula>AND(#REF!&lt;&gt;"COMPOSICAO",#REF!&lt;&gt;"INSUMO",#REF!&lt;&gt;"")</formula>
    </cfRule>
    <cfRule type="expression" dxfId="148" priority="447">
      <formula>AND(OR(#REF!="COMPOSICAO",#REF!="INSUMO",#REF!&lt;&gt;""),#REF!&lt;&gt;"")</formula>
    </cfRule>
  </conditionalFormatting>
  <conditionalFormatting sqref="B69">
    <cfRule type="expression" dxfId="147" priority="450">
      <formula>AND(#REF!&lt;&gt;"COMPOSICAO",#REF!&lt;&gt;"INSUMO",#REF!&lt;&gt;"")</formula>
    </cfRule>
    <cfRule type="expression" dxfId="146" priority="451">
      <formula>AND(OR(#REF!="COMPOSICAO",#REF!="INSUMO",#REF!&lt;&gt;""),#REF!&lt;&gt;"")</formula>
    </cfRule>
  </conditionalFormatting>
  <conditionalFormatting sqref="B67">
    <cfRule type="expression" dxfId="145" priority="456">
      <formula>AND(#REF!&lt;&gt;"COMPOSICAO",#REF!&lt;&gt;"INSUMO",#REF!&lt;&gt;"")</formula>
    </cfRule>
    <cfRule type="expression" dxfId="144" priority="457">
      <formula>AND(OR(#REF!="COMPOSICAO",#REF!="INSUMO",#REF!&lt;&gt;""),#REF!&lt;&gt;"")</formula>
    </cfRule>
  </conditionalFormatting>
  <conditionalFormatting sqref="B70">
    <cfRule type="expression" dxfId="143" priority="458">
      <formula>AND(#REF!&lt;&gt;"COMPOSICAO",#REF!&lt;&gt;"INSUMO",#REF!&lt;&gt;"")</formula>
    </cfRule>
    <cfRule type="expression" dxfId="142" priority="459">
      <formula>AND(OR(#REF!="COMPOSICAO",#REF!="INSUMO",#REF!&lt;&gt;""),#REF!&lt;&gt;"")</formula>
    </cfRule>
  </conditionalFormatting>
  <conditionalFormatting sqref="B143:C143 E142:F143">
    <cfRule type="expression" dxfId="141" priority="460">
      <formula>AND(#REF!&lt;&gt;"COMPOSICAO",#REF!&lt;&gt;"INSUMO",#REF!&lt;&gt;"")</formula>
    </cfRule>
    <cfRule type="expression" dxfId="140" priority="461">
      <formula>AND(OR(#REF!="COMPOSICAO",#REF!="INSUMO",#REF!&lt;&gt;""),#REF!&lt;&gt;"")</formula>
    </cfRule>
  </conditionalFormatting>
  <conditionalFormatting sqref="E165">
    <cfRule type="expression" dxfId="139" priority="95">
      <formula>AND(#REF!&lt;&gt;"COMPOSICAO",#REF!&lt;&gt;"INSUMO",#REF!&lt;&gt;"")</formula>
    </cfRule>
    <cfRule type="expression" dxfId="138" priority="96">
      <formula>AND(OR(#REF!="COMPOSICAO",#REF!="INSUMO",#REF!&lt;&gt;""),#REF!&lt;&gt;"")</formula>
    </cfRule>
  </conditionalFormatting>
  <conditionalFormatting sqref="E171">
    <cfRule type="expression" dxfId="137" priority="93">
      <formula>AND(#REF!&lt;&gt;"COMPOSICAO",#REF!&lt;&gt;"INSUMO",#REF!&lt;&gt;"")</formula>
    </cfRule>
    <cfRule type="expression" dxfId="136" priority="94">
      <formula>AND(OR(#REF!="COMPOSICAO",#REF!="INSUMO",#REF!&lt;&gt;""),#REF!&lt;&gt;"")</formula>
    </cfRule>
  </conditionalFormatting>
  <conditionalFormatting sqref="E179">
    <cfRule type="expression" dxfId="135" priority="91">
      <formula>AND(#REF!&lt;&gt;"COMPOSICAO",#REF!&lt;&gt;"INSUMO",#REF!&lt;&gt;"")</formula>
    </cfRule>
    <cfRule type="expression" dxfId="134" priority="92">
      <formula>AND(OR(#REF!="COMPOSICAO",#REF!="INSUMO",#REF!&lt;&gt;""),#REF!&lt;&gt;"")</formula>
    </cfRule>
  </conditionalFormatting>
  <conditionalFormatting sqref="E348">
    <cfRule type="expression" dxfId="133" priority="87">
      <formula>AND(#REF!&lt;&gt;"COMPOSICAO",#REF!&lt;&gt;"INSUMO",#REF!&lt;&gt;"")</formula>
    </cfRule>
    <cfRule type="expression" dxfId="132" priority="88">
      <formula>AND(OR(#REF!="COMPOSICAO",#REF!="INSUMO",#REF!&lt;&gt;""),#REF!&lt;&gt;"")</formula>
    </cfRule>
  </conditionalFormatting>
  <conditionalFormatting sqref="E187">
    <cfRule type="expression" dxfId="131" priority="85">
      <formula>AND(#REF!&lt;&gt;"COMPOSICAO",#REF!&lt;&gt;"INSUMO",#REF!&lt;&gt;"")</formula>
    </cfRule>
    <cfRule type="expression" dxfId="130" priority="86">
      <formula>AND(OR(#REF!="COMPOSICAO",#REF!="INSUMO",#REF!&lt;&gt;""),#REF!&lt;&gt;"")</formula>
    </cfRule>
  </conditionalFormatting>
  <conditionalFormatting sqref="B196 B223 B331 B402 B412">
    <cfRule type="expression" dxfId="129" priority="462">
      <formula>AND($C197&lt;&gt;"COMPOSICAO",$C197&lt;&gt;"INSUMO",$C197&lt;&gt;"")</formula>
    </cfRule>
    <cfRule type="expression" dxfId="128" priority="463">
      <formula>AND(OR($C197="COMPOSICAO",$C197="INSUMO",$C197&lt;&gt;""),$C197&lt;&gt;"")</formula>
    </cfRule>
  </conditionalFormatting>
  <conditionalFormatting sqref="C252:E253">
    <cfRule type="expression" dxfId="127" priority="83">
      <formula>AND($A252&lt;&gt;"COMPOSICAO",$A252&lt;&gt;"INSUMO",$A252&lt;&gt;"")</formula>
    </cfRule>
    <cfRule type="expression" dxfId="126" priority="84">
      <formula>AND(OR($A252="COMPOSICAO",$A252="INSUMO",$A252&lt;&gt;""),$A252&lt;&gt;"")</formula>
    </cfRule>
  </conditionalFormatting>
  <conditionalFormatting sqref="C259:E260">
    <cfRule type="expression" dxfId="125" priority="79">
      <formula>AND($A259&lt;&gt;"COMPOSICAO",$A259&lt;&gt;"INSUMO",$A259&lt;&gt;"")</formula>
    </cfRule>
    <cfRule type="expression" dxfId="124" priority="80">
      <formula>AND(OR($A259="COMPOSICAO",$A259="INSUMO",$A259&lt;&gt;""),$A259&lt;&gt;"")</formula>
    </cfRule>
  </conditionalFormatting>
  <conditionalFormatting sqref="C268:E269">
    <cfRule type="expression" dxfId="123" priority="75">
      <formula>AND($A268&lt;&gt;"COMPOSICAO",$A268&lt;&gt;"INSUMO",$A268&lt;&gt;"")</formula>
    </cfRule>
    <cfRule type="expression" dxfId="122" priority="76">
      <formula>AND(OR($A268="COMPOSICAO",$A268="INSUMO",$A268&lt;&gt;""),$A268&lt;&gt;"")</formula>
    </cfRule>
  </conditionalFormatting>
  <conditionalFormatting sqref="C276:E277">
    <cfRule type="expression" dxfId="121" priority="71">
      <formula>AND($A276&lt;&gt;"COMPOSICAO",$A276&lt;&gt;"INSUMO",$A276&lt;&gt;"")</formula>
    </cfRule>
    <cfRule type="expression" dxfId="120" priority="72">
      <formula>AND(OR($A276="COMPOSICAO",$A276="INSUMO",$A276&lt;&gt;""),$A276&lt;&gt;"")</formula>
    </cfRule>
  </conditionalFormatting>
  <conditionalFormatting sqref="C284:E285">
    <cfRule type="expression" dxfId="119" priority="67">
      <formula>AND($A284&lt;&gt;"COMPOSICAO",$A284&lt;&gt;"INSUMO",$A284&lt;&gt;"")</formula>
    </cfRule>
    <cfRule type="expression" dxfId="118" priority="68">
      <formula>AND(OR($A284="COMPOSICAO",$A284="INSUMO",$A284&lt;&gt;""),$A284&lt;&gt;"")</formula>
    </cfRule>
  </conditionalFormatting>
  <conditionalFormatting sqref="C292:E293">
    <cfRule type="expression" dxfId="117" priority="63">
      <formula>AND($A292&lt;&gt;"COMPOSICAO",$A292&lt;&gt;"INSUMO",$A292&lt;&gt;"")</formula>
    </cfRule>
    <cfRule type="expression" dxfId="116" priority="64">
      <formula>AND(OR($A292="COMPOSICAO",$A292="INSUMO",$A292&lt;&gt;""),$A292&lt;&gt;"")</formula>
    </cfRule>
  </conditionalFormatting>
  <conditionalFormatting sqref="C301:E304">
    <cfRule type="expression" dxfId="115" priority="61">
      <formula>AND($A301&lt;&gt;"COMPOSICAO",$A301&lt;&gt;"INSUMO",$A301&lt;&gt;"")</formula>
    </cfRule>
    <cfRule type="expression" dxfId="114" priority="62">
      <formula>AND(OR($A301="COMPOSICAO",$A301="INSUMO",$A301&lt;&gt;""),$A301&lt;&gt;"")</formula>
    </cfRule>
  </conditionalFormatting>
  <conditionalFormatting sqref="C312:E313">
    <cfRule type="expression" dxfId="113" priority="59">
      <formula>AND($A312&lt;&gt;"COMPOSICAO",$A312&lt;&gt;"INSUMO",$A312&lt;&gt;"")</formula>
    </cfRule>
    <cfRule type="expression" dxfId="112" priority="60">
      <formula>AND(OR($A312="COMPOSICAO",$A312="INSUMO",$A312&lt;&gt;""),$A312&lt;&gt;"")</formula>
    </cfRule>
  </conditionalFormatting>
  <conditionalFormatting sqref="C319:E320">
    <cfRule type="expression" dxfId="111" priority="57">
      <formula>AND($A319&lt;&gt;"COMPOSICAO",$A319&lt;&gt;"INSUMO",$A319&lt;&gt;"")</formula>
    </cfRule>
    <cfRule type="expression" dxfId="110" priority="58">
      <formula>AND(OR($A319="COMPOSICAO",$A319="INSUMO",$A319&lt;&gt;""),$A319&lt;&gt;"")</formula>
    </cfRule>
  </conditionalFormatting>
  <conditionalFormatting sqref="C326:E327">
    <cfRule type="expression" dxfId="109" priority="55">
      <formula>AND($A326&lt;&gt;"COMPOSICAO",$A326&lt;&gt;"INSUMO",$A326&lt;&gt;"")</formula>
    </cfRule>
    <cfRule type="expression" dxfId="108" priority="56">
      <formula>AND(OR($A326="COMPOSICAO",$A326="INSUMO",$A326&lt;&gt;""),$A326&lt;&gt;"")</formula>
    </cfRule>
  </conditionalFormatting>
  <conditionalFormatting sqref="C333:E334">
    <cfRule type="expression" dxfId="107" priority="53">
      <formula>AND($A333&lt;&gt;"COMPOSICAO",$A333&lt;&gt;"INSUMO",$A333&lt;&gt;"")</formula>
    </cfRule>
    <cfRule type="expression" dxfId="106" priority="54">
      <formula>AND(OR($A333="COMPOSICAO",$A333="INSUMO",$A333&lt;&gt;""),$A333&lt;&gt;"")</formula>
    </cfRule>
  </conditionalFormatting>
  <conditionalFormatting sqref="C368:F368">
    <cfRule type="expression" dxfId="105" priority="470">
      <formula>AND(#REF!&lt;&gt;"COMPOSICAO",#REF!&lt;&gt;"INSUMO",#REF!&lt;&gt;"")</formula>
    </cfRule>
    <cfRule type="expression" dxfId="104" priority="471">
      <formula>AND(OR(#REF!="COMPOSICAO",#REF!="INSUMO",#REF!&lt;&gt;""),#REF!&lt;&gt;"")</formula>
    </cfRule>
  </conditionalFormatting>
  <conditionalFormatting sqref="E374">
    <cfRule type="expression" dxfId="103" priority="472">
      <formula>AND(#REF!&lt;&gt;"COMPOSICAO",#REF!&lt;&gt;"INSUMO",#REF!&lt;&gt;"")</formula>
    </cfRule>
    <cfRule type="expression" dxfId="102" priority="473">
      <formula>AND(OR(#REF!="COMPOSICAO",#REF!="INSUMO",#REF!&lt;&gt;""),#REF!&lt;&gt;"")</formula>
    </cfRule>
  </conditionalFormatting>
  <conditionalFormatting sqref="E411">
    <cfRule type="expression" dxfId="101" priority="476">
      <formula>AND($A408&lt;&gt;"COMPOSICAO",$A408&lt;&gt;"INSUMO",$A408&lt;&gt;"")</formula>
    </cfRule>
    <cfRule type="expression" dxfId="100" priority="477">
      <formula>AND(OR($A408="COMPOSICAO",$A408="INSUMO",$A408&lt;&gt;""),$A408&lt;&gt;"")</formula>
    </cfRule>
  </conditionalFormatting>
  <conditionalFormatting sqref="B375">
    <cfRule type="expression" dxfId="99" priority="478">
      <formula>AND($A428&lt;&gt;"COMPOSICAO",$A428&lt;&gt;"INSUMO",$A428&lt;&gt;"")</formula>
    </cfRule>
    <cfRule type="expression" dxfId="98" priority="479">
      <formula>AND(OR($A428="COMPOSICAO",$A428="INSUMO",$A428&lt;&gt;""),$A428&lt;&gt;"")</formula>
    </cfRule>
  </conditionalFormatting>
  <conditionalFormatting sqref="B423">
    <cfRule type="expression" dxfId="97" priority="49">
      <formula>AND($C424&lt;&gt;"COMPOSICAO",$C424&lt;&gt;"INSUMO",$C424&lt;&gt;"")</formula>
    </cfRule>
    <cfRule type="expression" dxfId="96" priority="50">
      <formula>AND(OR($C424="COMPOSICAO",$C424="INSUMO",$C424&lt;&gt;""),$C424&lt;&gt;"")</formula>
    </cfRule>
  </conditionalFormatting>
  <conditionalFormatting sqref="E422">
    <cfRule type="expression" dxfId="95" priority="51">
      <formula>AND($A419&lt;&gt;"COMPOSICAO",$A419&lt;&gt;"INSUMO",$A419&lt;&gt;"")</formula>
    </cfRule>
    <cfRule type="expression" dxfId="94" priority="52">
      <formula>AND(OR($A419="COMPOSICAO",$A419="INSUMO",$A419&lt;&gt;""),$A419&lt;&gt;"")</formula>
    </cfRule>
  </conditionalFormatting>
  <conditionalFormatting sqref="E195">
    <cfRule type="expression" dxfId="93" priority="480">
      <formula>AND(#REF!&lt;&gt;"COMPOSICAO",#REF!&lt;&gt;"INSUMO",#REF!&lt;&gt;"")</formula>
    </cfRule>
    <cfRule type="expression" dxfId="92" priority="481">
      <formula>AND(OR(#REF!="COMPOSICAO",#REF!="INSUMO",#REF!&lt;&gt;""),#REF!&lt;&gt;"")</formula>
    </cfRule>
  </conditionalFormatting>
  <conditionalFormatting sqref="E204">
    <cfRule type="expression" dxfId="91" priority="482">
      <formula>AND(#REF!&lt;&gt;"COMPOSICAO",#REF!&lt;&gt;"INSUMO",#REF!&lt;&gt;"")</formula>
    </cfRule>
    <cfRule type="expression" dxfId="90" priority="483">
      <formula>AND(OR(#REF!="COMPOSICAO",#REF!="INSUMO",#REF!&lt;&gt;""),#REF!&lt;&gt;"")</formula>
    </cfRule>
  </conditionalFormatting>
  <conditionalFormatting sqref="E213">
    <cfRule type="expression" dxfId="89" priority="484">
      <formula>AND(#REF!&lt;&gt;"COMPOSICAO",#REF!&lt;&gt;"INSUMO",#REF!&lt;&gt;"")</formula>
    </cfRule>
    <cfRule type="expression" dxfId="88" priority="485">
      <formula>AND(OR(#REF!="COMPOSICAO",#REF!="INSUMO",#REF!&lt;&gt;""),#REF!&lt;&gt;"")</formula>
    </cfRule>
  </conditionalFormatting>
  <conditionalFormatting sqref="E231">
    <cfRule type="expression" dxfId="87" priority="486">
      <formula>AND(#REF!&lt;&gt;"COMPOSICAO",#REF!&lt;&gt;"INSUMO",#REF!&lt;&gt;"")</formula>
    </cfRule>
    <cfRule type="expression" dxfId="86" priority="487">
      <formula>AND(OR(#REF!="COMPOSICAO",#REF!="INSUMO",#REF!&lt;&gt;""),#REF!&lt;&gt;"")</formula>
    </cfRule>
  </conditionalFormatting>
  <conditionalFormatting sqref="B232 E240">
    <cfRule type="expression" dxfId="85" priority="488">
      <formula>AND(#REF!&lt;&gt;"COMPOSICAO",#REF!&lt;&gt;"INSUMO",#REF!&lt;&gt;"")</formula>
    </cfRule>
    <cfRule type="expression" dxfId="84" priority="489">
      <formula>AND(OR(#REF!="COMPOSICAO",#REF!="INSUMO",#REF!&lt;&gt;""),#REF!&lt;&gt;"")</formula>
    </cfRule>
  </conditionalFormatting>
  <conditionalFormatting sqref="E432">
    <cfRule type="expression" dxfId="83" priority="490">
      <formula>AND(#REF!&lt;&gt;"COMPOSICAO",#REF!&lt;&gt;"INSUMO",#REF!&lt;&gt;"")</formula>
    </cfRule>
    <cfRule type="expression" dxfId="82" priority="491">
      <formula>AND(OR(#REF!="COMPOSICAO",#REF!="INSUMO",#REF!&lt;&gt;""),#REF!&lt;&gt;"")</formula>
    </cfRule>
  </conditionalFormatting>
  <conditionalFormatting sqref="B433">
    <cfRule type="expression" dxfId="81" priority="492">
      <formula>AND(#REF!&lt;&gt;"COMPOSICAO",#REF!&lt;&gt;"INSUMO",#REF!&lt;&gt;"")</formula>
    </cfRule>
    <cfRule type="expression" dxfId="80" priority="493">
      <formula>AND(OR(#REF!="COMPOSICAO",#REF!="INSUMO",#REF!&lt;&gt;""),#REF!&lt;&gt;"")</formula>
    </cfRule>
  </conditionalFormatting>
  <conditionalFormatting sqref="E249">
    <cfRule type="expression" dxfId="79" priority="496">
      <formula>AND(#REF!&lt;&gt;"COMPOSICAO",#REF!&lt;&gt;"INSUMO",#REF!&lt;&gt;"")</formula>
    </cfRule>
    <cfRule type="expression" dxfId="78" priority="497">
      <formula>AND(OR(#REF!="COMPOSICAO",#REF!="INSUMO",#REF!&lt;&gt;""),#REF!&lt;&gt;"")</formula>
    </cfRule>
  </conditionalFormatting>
  <conditionalFormatting sqref="B258">
    <cfRule type="expression" dxfId="77" priority="498">
      <formula>AND(#REF!&lt;&gt;"COMPOSICAO",#REF!&lt;&gt;"INSUMO",#REF!&lt;&gt;"")</formula>
    </cfRule>
    <cfRule type="expression" dxfId="76" priority="499">
      <formula>AND(OR(#REF!="COMPOSICAO",#REF!="INSUMO",#REF!&lt;&gt;""),#REF!&lt;&gt;"")</formula>
    </cfRule>
  </conditionalFormatting>
  <conditionalFormatting sqref="E256">
    <cfRule type="expression" dxfId="75" priority="500">
      <formula>AND(#REF!&lt;&gt;"COMPOSICAO",#REF!&lt;&gt;"INSUMO",#REF!&lt;&gt;"")</formula>
    </cfRule>
    <cfRule type="expression" dxfId="74" priority="501">
      <formula>AND(OR(#REF!="COMPOSICAO",#REF!="INSUMO",#REF!&lt;&gt;""),#REF!&lt;&gt;"")</formula>
    </cfRule>
  </conditionalFormatting>
  <conditionalFormatting sqref="B257">
    <cfRule type="expression" dxfId="73" priority="502">
      <formula>AND(#REF!&lt;&gt;"COMPOSICAO",#REF!&lt;&gt;"INSUMO",#REF!&lt;&gt;"")</formula>
    </cfRule>
    <cfRule type="expression" dxfId="72" priority="503">
      <formula>AND(OR(#REF!="COMPOSICAO",#REF!="INSUMO",#REF!&lt;&gt;""),#REF!&lt;&gt;"")</formula>
    </cfRule>
  </conditionalFormatting>
  <conditionalFormatting sqref="E265">
    <cfRule type="expression" dxfId="71" priority="504">
      <formula>AND(#REF!&lt;&gt;"COMPOSICAO",#REF!&lt;&gt;"INSUMO",#REF!&lt;&gt;"")</formula>
    </cfRule>
    <cfRule type="expression" dxfId="70" priority="505">
      <formula>AND(OR(#REF!="COMPOSICAO",#REF!="INSUMO",#REF!&lt;&gt;""),#REF!&lt;&gt;"")</formula>
    </cfRule>
  </conditionalFormatting>
  <conditionalFormatting sqref="B266">
    <cfRule type="expression" dxfId="69" priority="506">
      <formula>AND(#REF!&lt;&gt;"COMPOSICAO",#REF!&lt;&gt;"INSUMO",#REF!&lt;&gt;"")</formula>
    </cfRule>
    <cfRule type="expression" dxfId="68" priority="507">
      <formula>AND(OR(#REF!="COMPOSICAO",#REF!="INSUMO",#REF!&lt;&gt;""),#REF!&lt;&gt;"")</formula>
    </cfRule>
  </conditionalFormatting>
  <conditionalFormatting sqref="E273">
    <cfRule type="expression" dxfId="67" priority="508">
      <formula>AND(#REF!&lt;&gt;"COMPOSICAO",#REF!&lt;&gt;"INSUMO",#REF!&lt;&gt;"")</formula>
    </cfRule>
    <cfRule type="expression" dxfId="66" priority="509">
      <formula>AND(OR(#REF!="COMPOSICAO",#REF!="INSUMO",#REF!&lt;&gt;""),#REF!&lt;&gt;"")</formula>
    </cfRule>
  </conditionalFormatting>
  <conditionalFormatting sqref="B274">
    <cfRule type="expression" dxfId="65" priority="510">
      <formula>AND(#REF!&lt;&gt;"COMPOSICAO",#REF!&lt;&gt;"INSUMO",#REF!&lt;&gt;"")</formula>
    </cfRule>
    <cfRule type="expression" dxfId="64" priority="511">
      <formula>AND(OR(#REF!="COMPOSICAO",#REF!="INSUMO",#REF!&lt;&gt;""),#REF!&lt;&gt;"")</formula>
    </cfRule>
  </conditionalFormatting>
  <conditionalFormatting sqref="E281">
    <cfRule type="expression" dxfId="63" priority="512">
      <formula>AND(#REF!&lt;&gt;"COMPOSICAO",#REF!&lt;&gt;"INSUMO",#REF!&lt;&gt;"")</formula>
    </cfRule>
    <cfRule type="expression" dxfId="62" priority="513">
      <formula>AND(OR(#REF!="COMPOSICAO",#REF!="INSUMO",#REF!&lt;&gt;""),#REF!&lt;&gt;"")</formula>
    </cfRule>
  </conditionalFormatting>
  <conditionalFormatting sqref="B282">
    <cfRule type="expression" dxfId="61" priority="514">
      <formula>AND(#REF!&lt;&gt;"COMPOSICAO",#REF!&lt;&gt;"INSUMO",#REF!&lt;&gt;"")</formula>
    </cfRule>
    <cfRule type="expression" dxfId="60" priority="515">
      <formula>AND(OR(#REF!="COMPOSICAO",#REF!="INSUMO",#REF!&lt;&gt;""),#REF!&lt;&gt;"")</formula>
    </cfRule>
  </conditionalFormatting>
  <conditionalFormatting sqref="E289">
    <cfRule type="expression" dxfId="59" priority="516">
      <formula>AND(#REF!&lt;&gt;"COMPOSICAO",#REF!&lt;&gt;"INSUMO",#REF!&lt;&gt;"")</formula>
    </cfRule>
    <cfRule type="expression" dxfId="58" priority="517">
      <formula>AND(OR(#REF!="COMPOSICAO",#REF!="INSUMO",#REF!&lt;&gt;""),#REF!&lt;&gt;"")</formula>
    </cfRule>
  </conditionalFormatting>
  <conditionalFormatting sqref="B290">
    <cfRule type="expression" dxfId="57" priority="518">
      <formula>AND(#REF!&lt;&gt;"COMPOSICAO",#REF!&lt;&gt;"INSUMO",#REF!&lt;&gt;"")</formula>
    </cfRule>
    <cfRule type="expression" dxfId="56" priority="519">
      <formula>AND(OR(#REF!="COMPOSICAO",#REF!="INSUMO",#REF!&lt;&gt;""),#REF!&lt;&gt;"")</formula>
    </cfRule>
  </conditionalFormatting>
  <conditionalFormatting sqref="E297">
    <cfRule type="expression" dxfId="55" priority="520">
      <formula>AND(#REF!&lt;&gt;"COMPOSICAO",#REF!&lt;&gt;"INSUMO",#REF!&lt;&gt;"")</formula>
    </cfRule>
    <cfRule type="expression" dxfId="54" priority="521">
      <formula>AND(OR(#REF!="COMPOSICAO",#REF!="INSUMO",#REF!&lt;&gt;""),#REF!&lt;&gt;"")</formula>
    </cfRule>
  </conditionalFormatting>
  <conditionalFormatting sqref="B307:B311">
    <cfRule type="expression" dxfId="53" priority="522">
      <formula>AND(#REF!&lt;&gt;"COMPOSICAO",#REF!&lt;&gt;"INSUMO",#REF!&lt;&gt;"")</formula>
    </cfRule>
    <cfRule type="expression" dxfId="52" priority="523">
      <formula>AND(OR(#REF!="COMPOSICAO",#REF!="INSUMO",#REF!&lt;&gt;""),#REF!&lt;&gt;"")</formula>
    </cfRule>
  </conditionalFormatting>
  <conditionalFormatting sqref="E306">
    <cfRule type="expression" dxfId="51" priority="524">
      <formula>AND(#REF!&lt;&gt;"COMPOSICAO",#REF!&lt;&gt;"INSUMO",#REF!&lt;&gt;"")</formula>
    </cfRule>
    <cfRule type="expression" dxfId="50" priority="525">
      <formula>AND(OR(#REF!="COMPOSICAO",#REF!="INSUMO",#REF!&lt;&gt;""),#REF!&lt;&gt;"")</formula>
    </cfRule>
  </conditionalFormatting>
  <conditionalFormatting sqref="E323">
    <cfRule type="expression" dxfId="49" priority="526">
      <formula>AND(#REF!&lt;&gt;"COMPOSICAO",#REF!&lt;&gt;"INSUMO",#REF!&lt;&gt;"")</formula>
    </cfRule>
    <cfRule type="expression" dxfId="48" priority="527">
      <formula>AND(OR(#REF!="COMPOSICAO",#REF!="INSUMO",#REF!&lt;&gt;""),#REF!&lt;&gt;"")</formula>
    </cfRule>
  </conditionalFormatting>
  <conditionalFormatting sqref="B324">
    <cfRule type="expression" dxfId="47" priority="528">
      <formula>AND(#REF!&lt;&gt;"COMPOSICAO",#REF!&lt;&gt;"INSUMO",#REF!&lt;&gt;"")</formula>
    </cfRule>
    <cfRule type="expression" dxfId="46" priority="529">
      <formula>AND(OR(#REF!="COMPOSICAO",#REF!="INSUMO",#REF!&lt;&gt;""),#REF!&lt;&gt;"")</formula>
    </cfRule>
  </conditionalFormatting>
  <conditionalFormatting sqref="E330">
    <cfRule type="expression" dxfId="45" priority="530">
      <formula>AND(#REF!&lt;&gt;"COMPOSICAO",#REF!&lt;&gt;"INSUMO",#REF!&lt;&gt;"")</formula>
    </cfRule>
    <cfRule type="expression" dxfId="44" priority="531">
      <formula>AND(OR(#REF!="COMPOSICAO",#REF!="INSUMO",#REF!&lt;&gt;""),#REF!&lt;&gt;"")</formula>
    </cfRule>
  </conditionalFormatting>
  <conditionalFormatting sqref="B250:B255 B259:B261 B268:B270 B276:B278 B284:B286 B292:B294">
    <cfRule type="expression" dxfId="43" priority="536">
      <formula>AND(#REF!&lt;&gt;"COMPOSICAO",#REF!&lt;&gt;"INSUMO",#REF!&lt;&gt;"")</formula>
    </cfRule>
    <cfRule type="expression" dxfId="42" priority="537">
      <formula>AND(OR(#REF!="COMPOSICAO",#REF!="INSUMO",#REF!&lt;&gt;""),#REF!&lt;&gt;"")</formula>
    </cfRule>
  </conditionalFormatting>
  <conditionalFormatting sqref="B298">
    <cfRule type="expression" dxfId="41" priority="548">
      <formula>AND(#REF!&lt;&gt;"COMPOSICAO",#REF!&lt;&gt;"INSUMO",#REF!&lt;&gt;"")</formula>
    </cfRule>
    <cfRule type="expression" dxfId="40" priority="549">
      <formula>AND(OR(#REF!="COMPOSICAO",#REF!="INSUMO",#REF!&lt;&gt;""),#REF!&lt;&gt;"")</formula>
    </cfRule>
  </conditionalFormatting>
  <conditionalFormatting sqref="C445:F446">
    <cfRule type="expression" dxfId="39" priority="47">
      <formula>AND($A445&lt;&gt;"COMPOSICAO",$A445&lt;&gt;"INSUMO",$A445&lt;&gt;"")</formula>
    </cfRule>
    <cfRule type="expression" dxfId="38" priority="48">
      <formula>AND(OR($A445="COMPOSICAO",$A445="INSUMO",$A445&lt;&gt;""),$A445&lt;&gt;"")</formula>
    </cfRule>
  </conditionalFormatting>
  <conditionalFormatting sqref="C452:F453">
    <cfRule type="expression" dxfId="37" priority="45">
      <formula>AND($A452&lt;&gt;"COMPOSICAO",$A452&lt;&gt;"INSUMO",$A452&lt;&gt;"")</formula>
    </cfRule>
    <cfRule type="expression" dxfId="36" priority="46">
      <formula>AND(OR($A452="COMPOSICAO",$A452="INSUMO",$A452&lt;&gt;""),$A452&lt;&gt;"")</formula>
    </cfRule>
  </conditionalFormatting>
  <conditionalFormatting sqref="B457">
    <cfRule type="expression" dxfId="35" priority="41">
      <formula>AND($C458&lt;&gt;"COMPOSICAO",$C458&lt;&gt;"INSUMO",$C458&lt;&gt;"")</formula>
    </cfRule>
    <cfRule type="expression" dxfId="34" priority="42">
      <formula>AND(OR($C458="COMPOSICAO",$C458="INSUMO",$C458&lt;&gt;""),$C458&lt;&gt;"")</formula>
    </cfRule>
  </conditionalFormatting>
  <conditionalFormatting sqref="E456">
    <cfRule type="expression" dxfId="33" priority="43">
      <formula>AND(#REF!&lt;&gt;"COMPOSICAO",#REF!&lt;&gt;"INSUMO",#REF!&lt;&gt;"")</formula>
    </cfRule>
    <cfRule type="expression" dxfId="32" priority="44">
      <formula>AND(OR(#REF!="COMPOSICAO",#REF!="INSUMO",#REF!&lt;&gt;""),#REF!&lt;&gt;"")</formula>
    </cfRule>
  </conditionalFormatting>
  <conditionalFormatting sqref="C469:E470">
    <cfRule type="expression" dxfId="31" priority="39">
      <formula>AND($A469&lt;&gt;"COMPOSICAO",$A469&lt;&gt;"INSUMO",$A469&lt;&gt;"")</formula>
    </cfRule>
    <cfRule type="expression" dxfId="30" priority="40">
      <formula>AND(OR($A469="COMPOSICAO",$A469="INSUMO",$A469&lt;&gt;""),$A469&lt;&gt;"")</formula>
    </cfRule>
  </conditionalFormatting>
  <conditionalFormatting sqref="B524:D524 B522:B531">
    <cfRule type="expression" dxfId="29" priority="37">
      <formula>AND($A486&lt;&gt;"COMPOSICAO",$A486&lt;&gt;"INSUMO",$A486&lt;&gt;"")</formula>
    </cfRule>
    <cfRule type="expression" dxfId="28" priority="38">
      <formula>AND(OR($A486="COMPOSICAO",$A486="INSUMO",$A486&lt;&gt;""),$A486&lt;&gt;"")</formula>
    </cfRule>
  </conditionalFormatting>
  <conditionalFormatting sqref="C528 D527:D528">
    <cfRule type="expression" dxfId="27" priority="33">
      <formula>AND(#REF!&lt;&gt;"COMPOSICAO",#REF!&lt;&gt;"INSUMO",#REF!&lt;&gt;"")</formula>
    </cfRule>
    <cfRule type="expression" dxfId="26" priority="34">
      <formula>AND(OR(#REF!="COMPOSICAO",#REF!="INSUMO",#REF!&lt;&gt;""),#REF!&lt;&gt;"")</formula>
    </cfRule>
  </conditionalFormatting>
  <conditionalFormatting sqref="B527:B528">
    <cfRule type="expression" dxfId="25" priority="35">
      <formula>AND(#REF!&lt;&gt;"COMPOSICAO",#REF!&lt;&gt;"INSUMO",#REF!&lt;&gt;"")</formula>
    </cfRule>
    <cfRule type="expression" dxfId="24" priority="36">
      <formula>AND(OR(#REF!="COMPOSICAO",#REF!="INSUMO",#REF!&lt;&gt;""),#REF!&lt;&gt;"")</formula>
    </cfRule>
  </conditionalFormatting>
  <conditionalFormatting sqref="E482">
    <cfRule type="expression" dxfId="23" priority="29">
      <formula>AND($A481&lt;&gt;"COMPOSICAO",$A481&lt;&gt;"INSUMO",$A481&lt;&gt;"")</formula>
    </cfRule>
    <cfRule type="expression" dxfId="22" priority="30">
      <formula>AND(OR($A481="COMPOSICAO",$A481="INSUMO",$A481&lt;&gt;""),$A481&lt;&gt;"")</formula>
    </cfRule>
  </conditionalFormatting>
  <conditionalFormatting sqref="B483">
    <cfRule type="expression" dxfId="21" priority="31">
      <formula>AND($A483&lt;&gt;"COMPOSICAO",$A483&lt;&gt;"INSUMO",$A483&lt;&gt;"")</formula>
    </cfRule>
    <cfRule type="expression" dxfId="20" priority="32">
      <formula>AND(OR($A483="COMPOSICAO",$A483="INSUMO",$A483&lt;&gt;""),$A483&lt;&gt;"")</formula>
    </cfRule>
  </conditionalFormatting>
  <conditionalFormatting sqref="E489">
    <cfRule type="expression" dxfId="19" priority="25">
      <formula>AND($A488&lt;&gt;"COMPOSICAO",$A488&lt;&gt;"INSUMO",$A488&lt;&gt;"")</formula>
    </cfRule>
    <cfRule type="expression" dxfId="18" priority="26">
      <formula>AND(OR($A488="COMPOSICAO",$A488="INSUMO",$A488&lt;&gt;""),$A488&lt;&gt;"")</formula>
    </cfRule>
  </conditionalFormatting>
  <conditionalFormatting sqref="B490">
    <cfRule type="expression" dxfId="17" priority="27">
      <formula>AND($A490&lt;&gt;"COMPOSICAO",$A490&lt;&gt;"INSUMO",$A490&lt;&gt;"")</formula>
    </cfRule>
    <cfRule type="expression" dxfId="16" priority="28">
      <formula>AND(OR($A490="COMPOSICAO",$A490="INSUMO",$A490&lt;&gt;""),$A490&lt;&gt;"")</formula>
    </cfRule>
  </conditionalFormatting>
  <conditionalFormatting sqref="C492:E493">
    <cfRule type="expression" dxfId="15" priority="23">
      <formula>AND($A492&lt;&gt;"COMPOSICAO",$A492&lt;&gt;"INSUMO",$A492&lt;&gt;"")</formula>
    </cfRule>
    <cfRule type="expression" dxfId="14" priority="24">
      <formula>AND(OR($A492="COMPOSICAO",$A492="INSUMO",$A492&lt;&gt;""),$A492&lt;&gt;"")</formula>
    </cfRule>
  </conditionalFormatting>
  <conditionalFormatting sqref="E498">
    <cfRule type="expression" dxfId="13" priority="19">
      <formula>AND($A497&lt;&gt;"COMPOSICAO",$A497&lt;&gt;"INSUMO",$A497&lt;&gt;"")</formula>
    </cfRule>
    <cfRule type="expression" dxfId="12" priority="20">
      <formula>AND(OR($A497="COMPOSICAO",$A497="INSUMO",$A497&lt;&gt;""),$A497&lt;&gt;"")</formula>
    </cfRule>
  </conditionalFormatting>
  <conditionalFormatting sqref="B499">
    <cfRule type="expression" dxfId="11" priority="21">
      <formula>AND($A499&lt;&gt;"COMPOSICAO",$A499&lt;&gt;"INSUMO",$A499&lt;&gt;"")</formula>
    </cfRule>
    <cfRule type="expression" dxfId="10" priority="22">
      <formula>AND(OR($A499="COMPOSICAO",$A499="INSUMO",$A499&lt;&gt;""),$A499&lt;&gt;"")</formula>
    </cfRule>
  </conditionalFormatting>
  <conditionalFormatting sqref="C501:E502">
    <cfRule type="expression" dxfId="9" priority="17">
      <formula>AND($A501&lt;&gt;"COMPOSICAO",$A501&lt;&gt;"INSUMO",$A501&lt;&gt;"")</formula>
    </cfRule>
    <cfRule type="expression" dxfId="8" priority="18">
      <formula>AND(OR($A501="COMPOSICAO",$A501="INSUMO",$A501&lt;&gt;""),$A501&lt;&gt;"")</formula>
    </cfRule>
  </conditionalFormatting>
  <conditionalFormatting sqref="E507">
    <cfRule type="expression" dxfId="7" priority="13">
      <formula>AND($A506&lt;&gt;"COMPOSICAO",$A506&lt;&gt;"INSUMO",$A506&lt;&gt;"")</formula>
    </cfRule>
    <cfRule type="expression" dxfId="6" priority="14">
      <formula>AND(OR($A506="COMPOSICAO",$A506="INSUMO",$A506&lt;&gt;""),$A506&lt;&gt;"")</formula>
    </cfRule>
  </conditionalFormatting>
  <conditionalFormatting sqref="B508">
    <cfRule type="expression" dxfId="5" priority="15">
      <formula>AND($A508&lt;&gt;"COMPOSICAO",$A508&lt;&gt;"INSUMO",$A508&lt;&gt;"")</formula>
    </cfRule>
    <cfRule type="expression" dxfId="4" priority="16">
      <formula>AND(OR($A508="COMPOSICAO",$A508="INSUMO",$A508&lt;&gt;""),$A508&lt;&gt;"")</formula>
    </cfRule>
  </conditionalFormatting>
  <conditionalFormatting sqref="C510:E511">
    <cfRule type="expression" dxfId="3" priority="11">
      <formula>AND($A510&lt;&gt;"COMPOSICAO",$A510&lt;&gt;"INSUMO",$A510&lt;&gt;"")</formula>
    </cfRule>
    <cfRule type="expression" dxfId="2" priority="12">
      <formula>AND(OR($A510="COMPOSICAO",$A510="INSUMO",$A510&lt;&gt;""),$A510&lt;&gt;"")</formula>
    </cfRule>
  </conditionalFormatting>
  <conditionalFormatting sqref="E401">
    <cfRule type="expression" dxfId="1" priority="554">
      <formula>AND(#REF!&lt;&gt;"COMPOSICAO",#REF!&lt;&gt;"INSUMO",#REF!&lt;&gt;"")</formula>
    </cfRule>
    <cfRule type="expression" dxfId="0" priority="555">
      <formula>AND(OR(#REF!="COMPOSICAO",#REF!="INSUMO",#REF!&lt;&gt;""),#REF!&lt;&gt;"")</formula>
    </cfRule>
  </conditionalFormatting>
  <pageMargins left="0" right="0" top="0.13888888888888901" bottom="0.13888888888888901" header="0" footer="0"/>
  <pageSetup paperSize="9" firstPageNumber="0" pageOrder="overThenDown" orientation="portrait" horizontalDpi="300" verticalDpi="300" r:id="rId1"/>
  <headerFooter>
    <oddHeader>&amp;C&amp;"Arial,Normal"&amp;10&amp;A</oddHeader>
    <oddFooter>&amp;C&amp;"Arial,Normal"&amp;10Página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D26"/>
  <sheetViews>
    <sheetView workbookViewId="0">
      <selection activeCell="I12" sqref="I12"/>
    </sheetView>
  </sheetViews>
  <sheetFormatPr defaultRowHeight="14.25"/>
  <cols>
    <col min="1" max="1" width="10" customWidth="1"/>
    <col min="2" max="2" width="26" customWidth="1"/>
    <col min="3" max="3" width="16.5" customWidth="1"/>
    <col min="4" max="4" width="20.625" hidden="1" customWidth="1"/>
  </cols>
  <sheetData>
    <row r="4" spans="1:4" ht="58.5" customHeight="1">
      <c r="A4" s="82" t="s">
        <v>833</v>
      </c>
      <c r="B4" s="533" t="s">
        <v>1</v>
      </c>
      <c r="C4" s="534"/>
      <c r="D4" s="534"/>
    </row>
    <row r="5" spans="1:4" ht="43.5" customHeight="1">
      <c r="A5" s="82" t="s">
        <v>834</v>
      </c>
      <c r="B5" s="533" t="s">
        <v>4</v>
      </c>
      <c r="C5" s="533"/>
      <c r="D5" s="533"/>
    </row>
    <row r="6" spans="1:4" ht="15" customHeight="1">
      <c r="A6" s="535" t="s">
        <v>835</v>
      </c>
      <c r="B6" s="536"/>
      <c r="C6" s="536"/>
      <c r="D6" s="71"/>
    </row>
    <row r="7" spans="1:4" ht="15" thickBot="1">
      <c r="A7" s="513" t="s">
        <v>7</v>
      </c>
      <c r="B7" s="513" t="s">
        <v>836</v>
      </c>
      <c r="C7" s="513" t="s">
        <v>837</v>
      </c>
      <c r="D7" s="72" t="s">
        <v>838</v>
      </c>
    </row>
    <row r="8" spans="1:4" ht="15" thickBot="1">
      <c r="A8" s="73" t="s">
        <v>839</v>
      </c>
      <c r="B8" s="74" t="s">
        <v>840</v>
      </c>
      <c r="C8" s="73">
        <v>4</v>
      </c>
      <c r="D8" s="75">
        <v>0.04</v>
      </c>
    </row>
    <row r="9" spans="1:4" ht="15" thickBot="1">
      <c r="A9" s="73" t="s">
        <v>841</v>
      </c>
      <c r="B9" s="74" t="s">
        <v>842</v>
      </c>
      <c r="C9" s="73">
        <v>0.43</v>
      </c>
      <c r="D9" s="75">
        <v>4.3E-3</v>
      </c>
    </row>
    <row r="10" spans="1:4" ht="15" thickBot="1">
      <c r="A10" s="73" t="s">
        <v>843</v>
      </c>
      <c r="B10" s="74" t="s">
        <v>844</v>
      </c>
      <c r="C10" s="73">
        <v>1.27</v>
      </c>
      <c r="D10" s="75">
        <v>1.2699999999999999E-2</v>
      </c>
    </row>
    <row r="11" spans="1:4" ht="15" thickBot="1">
      <c r="A11" s="73" t="s">
        <v>845</v>
      </c>
      <c r="B11" s="74" t="s">
        <v>846</v>
      </c>
      <c r="C11" s="73">
        <v>0.37</v>
      </c>
      <c r="D11" s="75">
        <v>3.7000000000000002E-3</v>
      </c>
    </row>
    <row r="12" spans="1:4" ht="23.25" thickBot="1">
      <c r="A12" s="73" t="s">
        <v>847</v>
      </c>
      <c r="B12" s="74" t="s">
        <v>848</v>
      </c>
      <c r="C12" s="73">
        <v>1.23</v>
      </c>
      <c r="D12" s="75">
        <v>1.23E-2</v>
      </c>
    </row>
    <row r="13" spans="1:4" ht="23.25" thickBot="1">
      <c r="A13" s="76" t="s">
        <v>714</v>
      </c>
      <c r="B13" s="74" t="s">
        <v>849</v>
      </c>
      <c r="C13" s="73">
        <v>6.2</v>
      </c>
      <c r="D13" s="75">
        <v>6.2E-2</v>
      </c>
    </row>
    <row r="14" spans="1:4" ht="34.5" thickBot="1">
      <c r="A14" s="76" t="s">
        <v>850</v>
      </c>
      <c r="B14" s="77" t="s">
        <v>851</v>
      </c>
      <c r="C14" s="73">
        <v>7.65</v>
      </c>
      <c r="D14" s="75">
        <v>7.6499999999999999E-2</v>
      </c>
    </row>
    <row r="15" spans="1:4" ht="23.25" thickBot="1">
      <c r="A15" s="78"/>
      <c r="B15" s="77" t="s">
        <v>852</v>
      </c>
      <c r="C15" s="73">
        <v>4.5</v>
      </c>
      <c r="D15" s="75">
        <v>4.4999999999999998E-2</v>
      </c>
    </row>
    <row r="16" spans="1:4" ht="15" thickBot="1">
      <c r="A16" s="79"/>
      <c r="B16" s="79"/>
      <c r="C16" s="79"/>
      <c r="D16" s="80"/>
    </row>
    <row r="17" spans="1:4" ht="24" thickTop="1" thickBot="1">
      <c r="A17" s="514" t="s">
        <v>853</v>
      </c>
      <c r="B17" s="515"/>
      <c r="C17" s="81">
        <v>29.8</v>
      </c>
      <c r="D17" s="81">
        <v>29.8</v>
      </c>
    </row>
    <row r="18" spans="1:4">
      <c r="A18" s="80"/>
      <c r="B18" s="80"/>
      <c r="C18" s="79"/>
      <c r="D18" s="80"/>
    </row>
    <row r="19" spans="1:4">
      <c r="A19" s="531" t="s">
        <v>854</v>
      </c>
      <c r="B19" s="532"/>
      <c r="C19" s="532"/>
      <c r="D19" s="80"/>
    </row>
    <row r="20" spans="1:4">
      <c r="A20" s="531" t="s">
        <v>855</v>
      </c>
      <c r="B20" s="532"/>
      <c r="C20" s="532"/>
      <c r="D20" s="80"/>
    </row>
    <row r="21" spans="1:4">
      <c r="A21" s="531" t="s">
        <v>856</v>
      </c>
      <c r="B21" s="532"/>
      <c r="C21" s="532"/>
      <c r="D21" s="80"/>
    </row>
    <row r="22" spans="1:4">
      <c r="A22" s="79"/>
      <c r="B22" s="79"/>
      <c r="C22" s="79"/>
      <c r="D22" s="80"/>
    </row>
    <row r="23" spans="1:4">
      <c r="A23" s="79"/>
      <c r="B23" s="79"/>
      <c r="C23" s="79"/>
      <c r="D23" s="80"/>
    </row>
    <row r="24" spans="1:4" ht="15" thickBot="1">
      <c r="A24" s="79"/>
      <c r="B24" s="79"/>
      <c r="C24" s="79"/>
      <c r="D24" s="80"/>
    </row>
    <row r="25" spans="1:4">
      <c r="A25" s="79"/>
      <c r="B25" s="505" t="s">
        <v>612</v>
      </c>
      <c r="C25" s="79"/>
      <c r="D25" s="80"/>
    </row>
    <row r="26" spans="1:4">
      <c r="A26" s="79"/>
      <c r="B26" s="506" t="s">
        <v>613</v>
      </c>
      <c r="C26" s="79"/>
      <c r="D26" s="80"/>
    </row>
  </sheetData>
  <mergeCells count="6">
    <mergeCell ref="A21:C21"/>
    <mergeCell ref="B4:D4"/>
    <mergeCell ref="A6:C6"/>
    <mergeCell ref="B5:D5"/>
    <mergeCell ref="A19:C19"/>
    <mergeCell ref="A20:C20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U34"/>
  <sheetViews>
    <sheetView topLeftCell="B18" zoomScale="81" zoomScaleNormal="81" workbookViewId="0">
      <selection activeCell="C33" sqref="C33"/>
    </sheetView>
  </sheetViews>
  <sheetFormatPr defaultRowHeight="14.25"/>
  <cols>
    <col min="1" max="1" width="10.5" style="13" customWidth="1"/>
    <col min="2" max="2" width="28.125" style="13" customWidth="1"/>
    <col min="3" max="3" width="13" style="13" customWidth="1"/>
    <col min="4" max="18" width="10.5" style="13" customWidth="1"/>
    <col min="19" max="19" width="15" customWidth="1"/>
    <col min="20" max="20" width="11.75" customWidth="1"/>
    <col min="21" max="1025" width="8.875" customWidth="1"/>
  </cols>
  <sheetData>
    <row r="3" spans="1:21" ht="9.6" customHeight="1"/>
    <row r="4" spans="1:21" ht="7.5" customHeight="1"/>
    <row r="5" spans="1:21" ht="30" customHeight="1">
      <c r="A5" s="14" t="s">
        <v>0</v>
      </c>
      <c r="B5" s="541" t="s">
        <v>1</v>
      </c>
      <c r="C5" s="542"/>
      <c r="D5" s="542"/>
      <c r="E5" s="542"/>
      <c r="F5" s="542"/>
      <c r="G5" s="542"/>
      <c r="H5" s="542"/>
      <c r="I5" s="542"/>
    </row>
    <row r="6" spans="1:21" ht="29.25" customHeight="1">
      <c r="A6" s="14" t="s">
        <v>3</v>
      </c>
      <c r="B6" s="540" t="s">
        <v>857</v>
      </c>
      <c r="C6" s="540"/>
      <c r="D6" s="540"/>
    </row>
    <row r="7" spans="1:21">
      <c r="A7" s="15" t="s">
        <v>858</v>
      </c>
    </row>
    <row r="8" spans="1:21" ht="14.25" customHeight="1">
      <c r="A8" s="104"/>
      <c r="B8" s="105"/>
      <c r="C8" s="105"/>
      <c r="D8" s="105"/>
      <c r="E8" s="538" t="s">
        <v>859</v>
      </c>
      <c r="F8" s="538"/>
      <c r="G8" s="538" t="s">
        <v>860</v>
      </c>
      <c r="H8" s="538"/>
      <c r="I8" s="538" t="s">
        <v>861</v>
      </c>
      <c r="J8" s="538"/>
      <c r="K8" s="538" t="s">
        <v>862</v>
      </c>
      <c r="L8" s="538"/>
      <c r="M8" s="538" t="s">
        <v>863</v>
      </c>
      <c r="N8" s="538"/>
      <c r="O8" s="538" t="s">
        <v>864</v>
      </c>
      <c r="P8" s="538"/>
      <c r="Q8" s="538" t="s">
        <v>865</v>
      </c>
      <c r="R8" s="538"/>
    </row>
    <row r="9" spans="1:21">
      <c r="A9" s="106" t="s">
        <v>9</v>
      </c>
      <c r="B9" s="107" t="s">
        <v>836</v>
      </c>
      <c r="C9" s="108" t="s">
        <v>866</v>
      </c>
      <c r="D9" s="109" t="s">
        <v>867</v>
      </c>
      <c r="E9" s="539" t="s">
        <v>868</v>
      </c>
      <c r="F9" s="539"/>
      <c r="G9" s="539" t="s">
        <v>869</v>
      </c>
      <c r="H9" s="539"/>
      <c r="I9" s="539" t="s">
        <v>870</v>
      </c>
      <c r="J9" s="539"/>
      <c r="K9" s="539" t="s">
        <v>871</v>
      </c>
      <c r="L9" s="539"/>
      <c r="M9" s="539" t="s">
        <v>872</v>
      </c>
      <c r="N9" s="539"/>
      <c r="O9" s="539" t="s">
        <v>873</v>
      </c>
      <c r="P9" s="539"/>
      <c r="Q9" s="539" t="s">
        <v>874</v>
      </c>
      <c r="R9" s="539"/>
    </row>
    <row r="10" spans="1:21">
      <c r="A10" s="537" t="s">
        <v>875</v>
      </c>
      <c r="B10" s="537"/>
      <c r="C10" s="106"/>
      <c r="D10" s="109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</row>
    <row r="11" spans="1:21">
      <c r="A11" s="98">
        <v>1</v>
      </c>
      <c r="B11" s="99" t="str">
        <f>'1-PLANILHA_ORÇAMENTARIA'!D8</f>
        <v>SERVIÇOS PRELIMINARES</v>
      </c>
      <c r="C11" s="547">
        <f>'1-PLANILHA_ORÇAMENTARIA'!R8</f>
        <v>0</v>
      </c>
      <c r="D11" s="102" t="e">
        <f>C11/$C$30</f>
        <v>#DIV/0!</v>
      </c>
      <c r="E11" s="32">
        <f>C11*F11</f>
        <v>0</v>
      </c>
      <c r="F11" s="292">
        <v>0.15054005074302285</v>
      </c>
      <c r="G11" s="32">
        <f>C11*H11</f>
        <v>0</v>
      </c>
      <c r="H11" s="292">
        <v>0.15054005074302285</v>
      </c>
      <c r="I11" s="32">
        <f>J11*C11</f>
        <v>0</v>
      </c>
      <c r="J11" s="292">
        <v>0.15054005074302285</v>
      </c>
      <c r="K11" s="32">
        <f>L11*C11</f>
        <v>0</v>
      </c>
      <c r="L11" s="292">
        <v>0.15054005074302285</v>
      </c>
      <c r="M11" s="32">
        <f>N11*C11</f>
        <v>0</v>
      </c>
      <c r="N11" s="292">
        <v>0.15054005074302285</v>
      </c>
      <c r="O11" s="32">
        <f>P11*C11</f>
        <v>0</v>
      </c>
      <c r="P11" s="292">
        <v>0.12364987314244291</v>
      </c>
      <c r="Q11" s="32">
        <f>R11*C11</f>
        <v>0</v>
      </c>
      <c r="R11" s="292">
        <v>0.12364987314244291</v>
      </c>
      <c r="S11" s="35"/>
      <c r="U11" s="35"/>
    </row>
    <row r="12" spans="1:21">
      <c r="A12" s="98">
        <v>2</v>
      </c>
      <c r="B12" s="99" t="str">
        <f>'1-PLANILHA_ORÇAMENTARIA'!D12</f>
        <v>REMOÇÕES E DEMOLIÇÕES</v>
      </c>
      <c r="C12" s="547">
        <f>'1-PLANILHA_ORÇAMENTARIA'!R12</f>
        <v>0</v>
      </c>
      <c r="D12" s="102" t="e">
        <f>C12/$C$30</f>
        <v>#DIV/0!</v>
      </c>
      <c r="E12" s="32">
        <f t="shared" ref="E12:E27" si="0">F12*C12</f>
        <v>0</v>
      </c>
      <c r="F12" s="292">
        <v>0.18987515581230302</v>
      </c>
      <c r="G12" s="32">
        <f t="shared" ref="G12:G27" si="1">C12*H12</f>
        <v>0</v>
      </c>
      <c r="H12" s="292">
        <v>6.2118477343832995E-2</v>
      </c>
      <c r="I12" s="32">
        <f t="shared" ref="I12:I27" si="2">J12*C12</f>
        <v>0</v>
      </c>
      <c r="J12" s="292">
        <v>0.14464666682081145</v>
      </c>
      <c r="K12" s="32">
        <f t="shared" ref="K12:K27" si="3">L12*C12</f>
        <v>0</v>
      </c>
      <c r="L12" s="292">
        <v>0.15750399041578142</v>
      </c>
      <c r="M12" s="32">
        <f t="shared" ref="M12:M27" si="4">N12*C12</f>
        <v>0</v>
      </c>
      <c r="N12" s="292">
        <v>0.1676786960767678</v>
      </c>
      <c r="O12" s="32">
        <f t="shared" ref="O12:O27" si="5">P12*C12</f>
        <v>0</v>
      </c>
      <c r="P12" s="292">
        <v>0.14464877926961048</v>
      </c>
      <c r="Q12" s="32">
        <f t="shared" ref="Q12:Q27" si="6">R12*C12</f>
        <v>0</v>
      </c>
      <c r="R12" s="292">
        <v>0.13352823426089297</v>
      </c>
      <c r="S12" s="35"/>
      <c r="U12" s="35"/>
    </row>
    <row r="13" spans="1:21">
      <c r="A13" s="98">
        <v>3</v>
      </c>
      <c r="B13" s="99" t="str">
        <f>'1-PLANILHA_ORÇAMENTARIA'!D24</f>
        <v>PAREDES</v>
      </c>
      <c r="C13" s="547">
        <f>'1-PLANILHA_ORÇAMENTARIA'!R24</f>
        <v>0</v>
      </c>
      <c r="D13" s="102" t="e">
        <f>C13/$C$30</f>
        <v>#DIV/0!</v>
      </c>
      <c r="E13" s="32">
        <f t="shared" si="0"/>
        <v>0</v>
      </c>
      <c r="F13" s="292">
        <v>0.14285714285714285</v>
      </c>
      <c r="G13" s="32">
        <f t="shared" si="1"/>
        <v>0</v>
      </c>
      <c r="H13" s="292">
        <v>0.14285714285714285</v>
      </c>
      <c r="I13" s="32">
        <f t="shared" si="2"/>
        <v>0</v>
      </c>
      <c r="J13" s="292">
        <v>0.14285714285714285</v>
      </c>
      <c r="K13" s="32">
        <f t="shared" si="3"/>
        <v>0</v>
      </c>
      <c r="L13" s="292">
        <v>0.14285714285714285</v>
      </c>
      <c r="M13" s="32">
        <f t="shared" si="4"/>
        <v>0</v>
      </c>
      <c r="N13" s="292">
        <v>0.14285714285714285</v>
      </c>
      <c r="O13" s="32">
        <f t="shared" si="5"/>
        <v>0</v>
      </c>
      <c r="P13" s="292">
        <v>0.14285714285714285</v>
      </c>
      <c r="Q13" s="32">
        <f t="shared" si="6"/>
        <v>0</v>
      </c>
      <c r="R13" s="292">
        <v>0.14285714285714285</v>
      </c>
      <c r="S13" s="35"/>
      <c r="U13" s="35"/>
    </row>
    <row r="14" spans="1:21">
      <c r="A14" s="98">
        <v>4</v>
      </c>
      <c r="B14" s="99" t="str">
        <f>'1-PLANILHA_ORÇAMENTARIA'!D28</f>
        <v>REVESTIMENTOS E FORRO</v>
      </c>
      <c r="C14" s="547">
        <f>'1-PLANILHA_ORÇAMENTARIA'!R28</f>
        <v>0</v>
      </c>
      <c r="D14" s="102" t="e">
        <f>C14/$C$30</f>
        <v>#DIV/0!</v>
      </c>
      <c r="E14" s="32">
        <f t="shared" si="0"/>
        <v>0</v>
      </c>
      <c r="F14" s="292">
        <v>0.3411569385824999</v>
      </c>
      <c r="G14" s="32">
        <f t="shared" si="1"/>
        <v>0</v>
      </c>
      <c r="H14" s="292">
        <v>3.3589933796113497E-2</v>
      </c>
      <c r="I14" s="32">
        <f t="shared" si="2"/>
        <v>0</v>
      </c>
      <c r="J14" s="292">
        <v>0.1245060760990914</v>
      </c>
      <c r="K14" s="32">
        <f t="shared" si="3"/>
        <v>0</v>
      </c>
      <c r="L14" s="292">
        <v>0.13764619609641116</v>
      </c>
      <c r="M14" s="32">
        <f t="shared" si="4"/>
        <v>0</v>
      </c>
      <c r="N14" s="292">
        <v>0.13593706142322384</v>
      </c>
      <c r="O14" s="32">
        <f t="shared" si="5"/>
        <v>0</v>
      </c>
      <c r="P14" s="292">
        <v>0.12095129439862838</v>
      </c>
      <c r="Q14" s="32">
        <f t="shared" si="6"/>
        <v>0</v>
      </c>
      <c r="R14" s="292">
        <v>0.10621249960403195</v>
      </c>
      <c r="S14" s="35"/>
      <c r="U14" s="35"/>
    </row>
    <row r="15" spans="1:21">
      <c r="A15" s="98">
        <v>5</v>
      </c>
      <c r="B15" s="99" t="str">
        <f>'1-PLANILHA_ORÇAMENTARIA'!D43</f>
        <v>PINTURA</v>
      </c>
      <c r="C15" s="547">
        <f>'1-PLANILHA_ORÇAMENTARIA'!R43</f>
        <v>0</v>
      </c>
      <c r="D15" s="102" t="e">
        <f>C15/C30</f>
        <v>#DIV/0!</v>
      </c>
      <c r="E15" s="32">
        <f t="shared" si="0"/>
        <v>0</v>
      </c>
      <c r="F15" s="292">
        <v>0.10273406915010272</v>
      </c>
      <c r="G15" s="32">
        <f t="shared" si="1"/>
        <v>0</v>
      </c>
      <c r="H15" s="292">
        <v>0.21440190079258792</v>
      </c>
      <c r="I15" s="32">
        <f t="shared" si="2"/>
        <v>0</v>
      </c>
      <c r="J15" s="292">
        <v>0.13657280601146188</v>
      </c>
      <c r="K15" s="32">
        <f t="shared" si="3"/>
        <v>0</v>
      </c>
      <c r="L15" s="292">
        <v>0.13657280601146188</v>
      </c>
      <c r="M15" s="32">
        <f t="shared" si="4"/>
        <v>0</v>
      </c>
      <c r="N15" s="292">
        <v>0.13657280601146188</v>
      </c>
      <c r="O15" s="32">
        <f t="shared" si="5"/>
        <v>0</v>
      </c>
      <c r="P15" s="292">
        <v>0.13657280601146188</v>
      </c>
      <c r="Q15" s="32">
        <f t="shared" si="6"/>
        <v>0</v>
      </c>
      <c r="R15" s="292">
        <v>0.13657280601146188</v>
      </c>
      <c r="S15" s="35"/>
      <c r="U15" s="35"/>
    </row>
    <row r="16" spans="1:21">
      <c r="A16" s="98" t="s">
        <v>153</v>
      </c>
      <c r="B16" s="99" t="str">
        <f>'1-PLANILHA_ORÇAMENTARIA'!D50</f>
        <v>INSTALAÇÕES ELÉTRICAS</v>
      </c>
      <c r="C16" s="547">
        <f>'1-PLANILHA_ORÇAMENTARIA'!R50</f>
        <v>0</v>
      </c>
      <c r="D16" s="102" t="e">
        <f>C16/$C$30</f>
        <v>#DIV/0!</v>
      </c>
      <c r="E16" s="32">
        <f t="shared" si="0"/>
        <v>0</v>
      </c>
      <c r="F16" s="292">
        <v>6.9990967772116108E-3</v>
      </c>
      <c r="G16" s="32">
        <f t="shared" si="1"/>
        <v>0</v>
      </c>
      <c r="H16" s="292">
        <v>0.16599315544161028</v>
      </c>
      <c r="I16" s="32">
        <f t="shared" si="2"/>
        <v>0</v>
      </c>
      <c r="J16" s="292">
        <v>0.16597572426074567</v>
      </c>
      <c r="K16" s="32">
        <f t="shared" si="3"/>
        <v>0</v>
      </c>
      <c r="L16" s="292">
        <v>0.1644445917153855</v>
      </c>
      <c r="M16" s="32">
        <f t="shared" si="4"/>
        <v>0</v>
      </c>
      <c r="N16" s="292">
        <v>0.16693268210159579</v>
      </c>
      <c r="O16" s="32">
        <f t="shared" si="5"/>
        <v>0</v>
      </c>
      <c r="P16" s="292">
        <v>0.16482737485172558</v>
      </c>
      <c r="Q16" s="32">
        <f t="shared" si="6"/>
        <v>0</v>
      </c>
      <c r="R16" s="292">
        <v>0.16482737485172558</v>
      </c>
      <c r="S16" s="35"/>
      <c r="U16" s="35"/>
    </row>
    <row r="17" spans="1:21">
      <c r="A17" s="98">
        <v>7</v>
      </c>
      <c r="B17" s="99" t="str">
        <f>'1-PLANILHA_ORÇAMENTARIA'!D61</f>
        <v>SEGURANÇA CONTRA  INCÊNDIO</v>
      </c>
      <c r="C17" s="111">
        <v>0</v>
      </c>
      <c r="D17" s="102"/>
      <c r="E17" s="32"/>
      <c r="F17" s="292"/>
      <c r="G17" s="32"/>
      <c r="H17" s="292"/>
      <c r="I17" s="32"/>
      <c r="J17" s="292"/>
      <c r="K17" s="32"/>
      <c r="L17" s="292"/>
      <c r="M17" s="32"/>
      <c r="N17" s="292"/>
      <c r="O17" s="32"/>
      <c r="P17" s="292"/>
      <c r="Q17" s="32"/>
      <c r="R17" s="292"/>
      <c r="S17" s="35"/>
      <c r="U17" s="35"/>
    </row>
    <row r="18" spans="1:21">
      <c r="A18" s="98" t="s">
        <v>191</v>
      </c>
      <c r="B18" s="99" t="str">
        <f>'1-PLANILHA_ORÇAMENTARIA'!D62</f>
        <v>HIDRANTE</v>
      </c>
      <c r="C18" s="548">
        <f>'1-PLANILHA_ORÇAMENTARIA'!R62</f>
        <v>0</v>
      </c>
      <c r="D18" s="102" t="e">
        <f t="shared" ref="D18:D27" si="7">C18/$C$30</f>
        <v>#DIV/0!</v>
      </c>
      <c r="E18" s="32">
        <f>F18*C18</f>
        <v>0</v>
      </c>
      <c r="F18" s="292">
        <v>0.27999867988295296</v>
      </c>
      <c r="G18" s="32">
        <f t="shared" si="1"/>
        <v>0</v>
      </c>
      <c r="H18" s="292">
        <v>0.11746116186738233</v>
      </c>
      <c r="I18" s="32">
        <f t="shared" si="2"/>
        <v>0</v>
      </c>
      <c r="J18" s="292">
        <v>0.13072267234408905</v>
      </c>
      <c r="K18" s="32">
        <f t="shared" si="3"/>
        <v>0</v>
      </c>
      <c r="L18" s="292">
        <v>0.1122735412180408</v>
      </c>
      <c r="M18" s="32">
        <f t="shared" si="4"/>
        <v>0</v>
      </c>
      <c r="N18" s="292">
        <v>0.11136106359297104</v>
      </c>
      <c r="O18" s="32">
        <f t="shared" si="5"/>
        <v>0</v>
      </c>
      <c r="P18" s="292">
        <v>0.11214318727160229</v>
      </c>
      <c r="Q18" s="32">
        <f t="shared" si="6"/>
        <v>0</v>
      </c>
      <c r="R18" s="292">
        <v>0.13603969382296144</v>
      </c>
      <c r="S18" s="35"/>
      <c r="U18" s="35"/>
    </row>
    <row r="19" spans="1:21">
      <c r="A19" s="98" t="s">
        <v>246</v>
      </c>
      <c r="B19" s="99" t="str">
        <f>'1-PLANILHA_ORÇAMENTARIA'!D81</f>
        <v>SISTEMA DE SPRINKLERS</v>
      </c>
      <c r="C19" s="548">
        <f>'1-PLANILHA_ORÇAMENTARIA'!R81</f>
        <v>0</v>
      </c>
      <c r="D19" s="102" t="e">
        <f t="shared" si="7"/>
        <v>#DIV/0!</v>
      </c>
      <c r="E19" s="32">
        <f t="shared" si="0"/>
        <v>0</v>
      </c>
      <c r="F19" s="292">
        <v>0.14231025073865655</v>
      </c>
      <c r="G19" s="32">
        <f t="shared" si="1"/>
        <v>0</v>
      </c>
      <c r="H19" s="292">
        <v>0.14057155614538985</v>
      </c>
      <c r="I19" s="32">
        <f t="shared" si="2"/>
        <v>0</v>
      </c>
      <c r="J19" s="292">
        <v>0.17485515920597341</v>
      </c>
      <c r="K19" s="32">
        <f t="shared" si="3"/>
        <v>0</v>
      </c>
      <c r="L19" s="292">
        <v>0.14755791715114303</v>
      </c>
      <c r="M19" s="32">
        <f t="shared" si="4"/>
        <v>0</v>
      </c>
      <c r="N19" s="292">
        <v>0.13661750930410216</v>
      </c>
      <c r="O19" s="32">
        <f t="shared" si="5"/>
        <v>0</v>
      </c>
      <c r="P19" s="292">
        <v>0.13908964785502781</v>
      </c>
      <c r="Q19" s="32">
        <f t="shared" si="6"/>
        <v>0</v>
      </c>
      <c r="R19" s="292">
        <v>0.11899795959970713</v>
      </c>
      <c r="S19" s="35"/>
      <c r="U19" s="35"/>
    </row>
    <row r="20" spans="1:21">
      <c r="A20" s="98" t="s">
        <v>338</v>
      </c>
      <c r="B20" s="99" t="str">
        <f>'1-PLANILHA_ORÇAMENTARIA'!D119</f>
        <v>EXTINTORES E ACESSÓRIOS</v>
      </c>
      <c r="C20" s="548">
        <f>'1-PLANILHA_ORÇAMENTARIA'!R119</f>
        <v>0</v>
      </c>
      <c r="D20" s="102" t="e">
        <f t="shared" si="7"/>
        <v>#DIV/0!</v>
      </c>
      <c r="E20" s="32">
        <f t="shared" si="0"/>
        <v>0</v>
      </c>
      <c r="F20" s="292">
        <v>0.24672184748790343</v>
      </c>
      <c r="G20" s="32">
        <f t="shared" si="1"/>
        <v>0</v>
      </c>
      <c r="H20" s="292">
        <v>0.10310333910197138</v>
      </c>
      <c r="I20" s="32">
        <f t="shared" si="2"/>
        <v>0</v>
      </c>
      <c r="J20" s="292">
        <v>0.11966010386428665</v>
      </c>
      <c r="K20" s="32">
        <f t="shared" si="3"/>
        <v>0</v>
      </c>
      <c r="L20" s="292">
        <v>0.11966010386428665</v>
      </c>
      <c r="M20" s="32">
        <f t="shared" si="4"/>
        <v>0</v>
      </c>
      <c r="N20" s="292">
        <v>0.11966010386428665</v>
      </c>
      <c r="O20" s="32">
        <f t="shared" si="5"/>
        <v>0</v>
      </c>
      <c r="P20" s="292">
        <v>0.11966010386428665</v>
      </c>
      <c r="Q20" s="32">
        <f t="shared" si="6"/>
        <v>0</v>
      </c>
      <c r="R20" s="292">
        <v>0.17153439795297853</v>
      </c>
      <c r="S20" s="35"/>
      <c r="U20" s="35"/>
    </row>
    <row r="21" spans="1:21">
      <c r="A21" s="98" t="s">
        <v>356</v>
      </c>
      <c r="B21" s="99" t="str">
        <f>'1-PLANILHA_ORÇAMENTARIA'!D127</f>
        <v>SISTEMA DE DETECÇÃO E ALARME</v>
      </c>
      <c r="C21" s="548">
        <f>'1-PLANILHA_ORÇAMENTARIA'!R127</f>
        <v>0</v>
      </c>
      <c r="D21" s="102" t="e">
        <f t="shared" si="7"/>
        <v>#DIV/0!</v>
      </c>
      <c r="E21" s="32">
        <f t="shared" si="0"/>
        <v>0</v>
      </c>
      <c r="F21" s="292">
        <v>0.18807806246904529</v>
      </c>
      <c r="G21" s="32">
        <f t="shared" si="1"/>
        <v>0</v>
      </c>
      <c r="H21" s="292">
        <v>0.1263732931371187</v>
      </c>
      <c r="I21" s="32">
        <f t="shared" si="2"/>
        <v>0</v>
      </c>
      <c r="J21" s="292">
        <v>0.14607025650192185</v>
      </c>
      <c r="K21" s="32">
        <f t="shared" si="3"/>
        <v>0</v>
      </c>
      <c r="L21" s="292">
        <v>0.1143464941563162</v>
      </c>
      <c r="M21" s="32">
        <f t="shared" si="4"/>
        <v>0</v>
      </c>
      <c r="N21" s="292">
        <v>0.16776318559838871</v>
      </c>
      <c r="O21" s="32">
        <f t="shared" si="5"/>
        <v>0</v>
      </c>
      <c r="P21" s="292">
        <v>0.15783315647380261</v>
      </c>
      <c r="Q21" s="32">
        <f t="shared" si="6"/>
        <v>0</v>
      </c>
      <c r="R21" s="292">
        <v>9.9535551663406552E-2</v>
      </c>
      <c r="S21" s="35"/>
      <c r="U21" s="35"/>
    </row>
    <row r="22" spans="1:21" ht="34.5" customHeight="1">
      <c r="A22" s="98" t="s">
        <v>396</v>
      </c>
      <c r="B22" s="99" t="str">
        <f>'1-PLANILHA_ORÇAMENTARIA'!D146</f>
        <v>SISTEMA DE ILUMINAÇÃO DE EMERGÊNCIA</v>
      </c>
      <c r="C22" s="548">
        <f>'1-PLANILHA_ORÇAMENTARIA'!R146</f>
        <v>0</v>
      </c>
      <c r="D22" s="102" t="e">
        <f t="shared" si="7"/>
        <v>#DIV/0!</v>
      </c>
      <c r="E22" s="32">
        <f t="shared" si="0"/>
        <v>0</v>
      </c>
      <c r="F22" s="292">
        <v>0.2463521496601154</v>
      </c>
      <c r="G22" s="32">
        <f t="shared" si="1"/>
        <v>0</v>
      </c>
      <c r="H22" s="292">
        <v>0.15008667149238042</v>
      </c>
      <c r="I22" s="32">
        <f t="shared" si="2"/>
        <v>0</v>
      </c>
      <c r="J22" s="292">
        <v>0.13423591567170054</v>
      </c>
      <c r="K22" s="32">
        <f t="shared" si="3"/>
        <v>0</v>
      </c>
      <c r="L22" s="292">
        <v>0.12739103290250015</v>
      </c>
      <c r="M22" s="32">
        <f t="shared" si="4"/>
        <v>0</v>
      </c>
      <c r="N22" s="292">
        <v>0.12026030740116661</v>
      </c>
      <c r="O22" s="32">
        <f t="shared" si="5"/>
        <v>0</v>
      </c>
      <c r="P22" s="292">
        <v>0.12026030740116661</v>
      </c>
      <c r="Q22" s="32">
        <f t="shared" si="6"/>
        <v>0</v>
      </c>
      <c r="R22" s="292">
        <v>0.10141361547097026</v>
      </c>
      <c r="S22" s="35"/>
      <c r="U22" s="35"/>
    </row>
    <row r="23" spans="1:21">
      <c r="A23" s="98" t="s">
        <v>417</v>
      </c>
      <c r="B23" s="99" t="str">
        <f>'1-PLANILHA_ORÇAMENTARIA'!D159</f>
        <v>SERVIÇOS DIVERSOS INCÊNDIO</v>
      </c>
      <c r="C23" s="548">
        <f>'1-PLANILHA_ORÇAMENTARIA'!R159</f>
        <v>0</v>
      </c>
      <c r="D23" s="102" t="e">
        <f t="shared" si="7"/>
        <v>#DIV/0!</v>
      </c>
      <c r="E23" s="32">
        <f t="shared" si="0"/>
        <v>0</v>
      </c>
      <c r="F23" s="292">
        <v>8.3177968307782416E-2</v>
      </c>
      <c r="G23" s="32">
        <f t="shared" si="1"/>
        <v>0</v>
      </c>
      <c r="H23" s="292">
        <v>4.9266096489911045E-2</v>
      </c>
      <c r="I23" s="32">
        <f t="shared" si="2"/>
        <v>0</v>
      </c>
      <c r="J23" s="292">
        <v>4.9266096489911045E-2</v>
      </c>
      <c r="K23" s="32">
        <f t="shared" si="3"/>
        <v>0</v>
      </c>
      <c r="L23" s="292">
        <v>4.9266096489911045E-2</v>
      </c>
      <c r="M23" s="32">
        <f t="shared" si="4"/>
        <v>0</v>
      </c>
      <c r="N23" s="292">
        <v>4.9266096489911045E-2</v>
      </c>
      <c r="O23" s="32">
        <f t="shared" si="5"/>
        <v>0</v>
      </c>
      <c r="P23" s="292">
        <v>4.9266096489911045E-2</v>
      </c>
      <c r="Q23" s="32">
        <f t="shared" si="6"/>
        <v>0</v>
      </c>
      <c r="R23" s="292">
        <v>0.67049154924266241</v>
      </c>
      <c r="S23" s="35"/>
      <c r="U23" s="35"/>
    </row>
    <row r="24" spans="1:21">
      <c r="A24" s="98" t="s">
        <v>496</v>
      </c>
      <c r="B24" s="99" t="str">
        <f>'1-PLANILHA_ORÇAMENTARIA'!D193</f>
        <v>SPDA</v>
      </c>
      <c r="C24" s="548">
        <f>'1-PLANILHA_ORÇAMENTARIA'!R193</f>
        <v>0</v>
      </c>
      <c r="D24" s="102" t="e">
        <f t="shared" si="7"/>
        <v>#DIV/0!</v>
      </c>
      <c r="E24" s="32">
        <f t="shared" si="0"/>
        <v>0</v>
      </c>
      <c r="F24" s="292">
        <v>0.9953156368901247</v>
      </c>
      <c r="G24" s="32"/>
      <c r="H24" s="292"/>
      <c r="I24" s="32"/>
      <c r="J24" s="292"/>
      <c r="K24" s="32"/>
      <c r="L24" s="292"/>
      <c r="M24" s="32"/>
      <c r="N24" s="292"/>
      <c r="O24" s="32"/>
      <c r="P24" s="292"/>
      <c r="Q24" s="32">
        <f t="shared" si="6"/>
        <v>0</v>
      </c>
      <c r="R24" s="292">
        <v>4.6843631098754217E-3</v>
      </c>
      <c r="S24" s="35"/>
      <c r="U24" s="35"/>
    </row>
    <row r="25" spans="1:21" ht="36.75" customHeight="1">
      <c r="A25" s="98" t="s">
        <v>535</v>
      </c>
      <c r="B25" s="99" t="str">
        <f>'1-PLANILHA_ORÇAMENTARIA'!D212</f>
        <v>ADICIONAL DE MÃO DE OBRA PARA OS SERVIÇOS EXECUTADOS FORA DO HORARIO</v>
      </c>
      <c r="C25" s="547">
        <f>'1-PLANILHA_ORÇAMENTARIA'!R212</f>
        <v>0</v>
      </c>
      <c r="D25" s="102" t="e">
        <f t="shared" si="7"/>
        <v>#DIV/0!</v>
      </c>
      <c r="E25" s="32">
        <f t="shared" si="0"/>
        <v>0</v>
      </c>
      <c r="F25" s="292">
        <v>0.18099874740507468</v>
      </c>
      <c r="G25" s="32">
        <f t="shared" si="1"/>
        <v>0</v>
      </c>
      <c r="H25" s="292">
        <v>0.13780797078092941</v>
      </c>
      <c r="I25" s="32">
        <f t="shared" si="2"/>
        <v>0</v>
      </c>
      <c r="J25" s="292">
        <v>0.14327373325988477</v>
      </c>
      <c r="K25" s="32">
        <f t="shared" si="3"/>
        <v>0</v>
      </c>
      <c r="L25" s="292">
        <v>0.14327373325988477</v>
      </c>
      <c r="M25" s="32">
        <f t="shared" si="4"/>
        <v>0</v>
      </c>
      <c r="N25" s="292">
        <v>0.14327373325988477</v>
      </c>
      <c r="O25" s="32">
        <f t="shared" si="5"/>
        <v>0</v>
      </c>
      <c r="P25" s="292">
        <v>0.14259372352152122</v>
      </c>
      <c r="Q25" s="32">
        <f t="shared" si="6"/>
        <v>0</v>
      </c>
      <c r="R25" s="292">
        <v>0.10877835851282044</v>
      </c>
      <c r="S25" s="35"/>
      <c r="U25" s="35"/>
    </row>
    <row r="26" spans="1:21">
      <c r="A26" s="98" t="s">
        <v>575</v>
      </c>
      <c r="B26" s="99" t="str">
        <f>'1-PLANILHA_ORÇAMENTARIA'!D231</f>
        <v>ENCERRAMENTO DOS SERVIÇOS</v>
      </c>
      <c r="C26" s="547">
        <f>'1-PLANILHA_ORÇAMENTARIA'!R231</f>
        <v>0</v>
      </c>
      <c r="D26" s="102" t="e">
        <f t="shared" si="7"/>
        <v>#DIV/0!</v>
      </c>
      <c r="E26" s="32">
        <f t="shared" si="0"/>
        <v>0</v>
      </c>
      <c r="F26" s="292">
        <v>0.14015299568029638</v>
      </c>
      <c r="G26" s="32">
        <f t="shared" si="1"/>
        <v>0</v>
      </c>
      <c r="H26" s="292">
        <v>0.14015299568029638</v>
      </c>
      <c r="I26" s="32">
        <f t="shared" si="2"/>
        <v>0</v>
      </c>
      <c r="J26" s="292">
        <v>0.14015299568029638</v>
      </c>
      <c r="K26" s="32">
        <f t="shared" si="3"/>
        <v>0</v>
      </c>
      <c r="L26" s="292">
        <v>0.14015299568029638</v>
      </c>
      <c r="M26" s="32">
        <f t="shared" si="4"/>
        <v>0</v>
      </c>
      <c r="N26" s="292">
        <v>0.14015299568029638</v>
      </c>
      <c r="O26" s="32">
        <f t="shared" si="5"/>
        <v>0</v>
      </c>
      <c r="P26" s="292">
        <v>0.1397435151113697</v>
      </c>
      <c r="Q26" s="32">
        <f t="shared" si="6"/>
        <v>0</v>
      </c>
      <c r="R26" s="292">
        <v>0.15949150648714849</v>
      </c>
      <c r="S26" s="35"/>
      <c r="U26" s="35"/>
    </row>
    <row r="27" spans="1:21">
      <c r="A27" s="98" t="s">
        <v>582</v>
      </c>
      <c r="B27" s="99" t="str">
        <f>'1-PLANILHA_ORÇAMENTARIA'!D234</f>
        <v>ADMINISTRAÇÃO DA OBRA</v>
      </c>
      <c r="C27" s="547">
        <f>'1-PLANILHA_ORÇAMENTARIA'!R234</f>
        <v>0</v>
      </c>
      <c r="D27" s="102" t="e">
        <f t="shared" si="7"/>
        <v>#DIV/0!</v>
      </c>
      <c r="E27" s="32">
        <f t="shared" si="0"/>
        <v>0</v>
      </c>
      <c r="F27" s="292">
        <v>0.13842896265417837</v>
      </c>
      <c r="G27" s="32">
        <f t="shared" si="1"/>
        <v>0</v>
      </c>
      <c r="H27" s="292">
        <v>0.13842896265417837</v>
      </c>
      <c r="I27" s="32">
        <f t="shared" si="2"/>
        <v>0</v>
      </c>
      <c r="J27" s="292">
        <v>0.13842896265417837</v>
      </c>
      <c r="K27" s="32">
        <f t="shared" si="3"/>
        <v>0</v>
      </c>
      <c r="L27" s="292">
        <v>0.13842896265417837</v>
      </c>
      <c r="M27" s="32">
        <f t="shared" si="4"/>
        <v>0</v>
      </c>
      <c r="N27" s="292">
        <v>0.13842896265417837</v>
      </c>
      <c r="O27" s="32">
        <f t="shared" si="5"/>
        <v>0</v>
      </c>
      <c r="P27" s="292">
        <v>0.13842896265417837</v>
      </c>
      <c r="Q27" s="32">
        <f t="shared" si="6"/>
        <v>0</v>
      </c>
      <c r="R27" s="292">
        <v>0.16942623148832622</v>
      </c>
      <c r="S27" s="35"/>
      <c r="U27" s="35"/>
    </row>
    <row r="28" spans="1:21">
      <c r="A28" s="112"/>
      <c r="B28" s="113" t="s">
        <v>628</v>
      </c>
      <c r="C28" s="549">
        <f>SUM(C11:C27)</f>
        <v>0</v>
      </c>
      <c r="D28" s="114" t="e">
        <f>SUM(D11:D27)</f>
        <v>#DIV/0!</v>
      </c>
      <c r="E28" s="31">
        <f>SUM(E11:E27)</f>
        <v>0</v>
      </c>
      <c r="F28" s="31"/>
      <c r="G28" s="31">
        <f>SUM(G11:G27)</f>
        <v>0</v>
      </c>
      <c r="H28" s="31"/>
      <c r="I28" s="31">
        <f>SUM(I11:I27)</f>
        <v>0</v>
      </c>
      <c r="J28" s="31"/>
      <c r="K28" s="31">
        <f>SUM(K11:K27)</f>
        <v>0</v>
      </c>
      <c r="L28" s="31"/>
      <c r="M28" s="31">
        <f>SUM(M11:M27)</f>
        <v>0</v>
      </c>
      <c r="N28" s="31"/>
      <c r="O28" s="31">
        <f>SUM(O11:O27)</f>
        <v>0</v>
      </c>
      <c r="P28" s="31"/>
      <c r="Q28" s="31">
        <f>SUM(Q11:Q27)</f>
        <v>0</v>
      </c>
      <c r="R28" s="31"/>
      <c r="S28" s="35"/>
    </row>
    <row r="29" spans="1:21">
      <c r="A29" s="98"/>
      <c r="B29" s="115"/>
      <c r="C29" s="111"/>
      <c r="D29" s="11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293"/>
      <c r="P29" s="86"/>
      <c r="Q29" s="86"/>
      <c r="R29" s="86"/>
    </row>
    <row r="30" spans="1:21">
      <c r="A30" s="117"/>
      <c r="B30" s="118" t="s">
        <v>628</v>
      </c>
      <c r="C30" s="550">
        <f>C28</f>
        <v>0</v>
      </c>
      <c r="D30" s="116" t="e">
        <f>D28</f>
        <v>#DIV/0!</v>
      </c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</row>
    <row r="31" spans="1:21">
      <c r="A31" s="106"/>
      <c r="B31" s="107" t="s">
        <v>876</v>
      </c>
      <c r="C31" s="106"/>
      <c r="D31" s="119"/>
      <c r="E31" s="272">
        <f>E28</f>
        <v>0</v>
      </c>
      <c r="F31" s="273" t="e">
        <f>E28/C30</f>
        <v>#DIV/0!</v>
      </c>
      <c r="G31" s="272">
        <f>G28+E31</f>
        <v>0</v>
      </c>
      <c r="H31" s="273" t="e">
        <f>G31/C30</f>
        <v>#DIV/0!</v>
      </c>
      <c r="I31" s="272">
        <f>I28+G31</f>
        <v>0</v>
      </c>
      <c r="J31" s="273" t="e">
        <f>I31/C30</f>
        <v>#DIV/0!</v>
      </c>
      <c r="K31" s="272">
        <f>K28+I31</f>
        <v>0</v>
      </c>
      <c r="L31" s="273" t="e">
        <f>K31/C30</f>
        <v>#DIV/0!</v>
      </c>
      <c r="M31" s="272">
        <f>M28+K31</f>
        <v>0</v>
      </c>
      <c r="N31" s="273" t="e">
        <f>M31/C30</f>
        <v>#DIV/0!</v>
      </c>
      <c r="O31" s="272">
        <f>O28+M31</f>
        <v>0</v>
      </c>
      <c r="P31" s="273" t="e">
        <f>O31/C30</f>
        <v>#DIV/0!</v>
      </c>
      <c r="Q31" s="272">
        <f>Q28+O31</f>
        <v>0</v>
      </c>
      <c r="R31" s="273" t="e">
        <f>Q31/C30</f>
        <v>#DIV/0!</v>
      </c>
    </row>
    <row r="33" spans="5:20">
      <c r="Q33" s="286"/>
    </row>
    <row r="34" spans="5:20">
      <c r="E34" s="286"/>
      <c r="T34" s="294"/>
    </row>
  </sheetData>
  <mergeCells count="17">
    <mergeCell ref="B6:D6"/>
    <mergeCell ref="E8:F8"/>
    <mergeCell ref="G8:H8"/>
    <mergeCell ref="I8:J8"/>
    <mergeCell ref="B5:I5"/>
    <mergeCell ref="A10:B10"/>
    <mergeCell ref="K8:L8"/>
    <mergeCell ref="M8:N8"/>
    <mergeCell ref="O8:P8"/>
    <mergeCell ref="Q8:R8"/>
    <mergeCell ref="E9:F9"/>
    <mergeCell ref="G9:H9"/>
    <mergeCell ref="I9:J9"/>
    <mergeCell ref="K9:L9"/>
    <mergeCell ref="M9:N9"/>
    <mergeCell ref="O9:P9"/>
    <mergeCell ref="Q9:R9"/>
  </mergeCells>
  <pageMargins left="0" right="0" top="0.13888888888888901" bottom="0.13888888888888901" header="0" footer="0"/>
  <pageSetup paperSize="9" scale="59" firstPageNumber="0" fitToHeight="0" pageOrder="overThenDown" orientation="landscape" verticalDpi="300" r:id="rId1"/>
  <headerFooter>
    <oddHeader>&amp;C&amp;"Arial,Normal"&amp;10&amp;A</oddHeader>
    <oddFooter>&amp;C&amp;"Arial,Normal"&amp;10Página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F29"/>
  <sheetViews>
    <sheetView topLeftCell="A19" workbookViewId="0">
      <selection activeCell="E34" sqref="E34"/>
    </sheetView>
  </sheetViews>
  <sheetFormatPr defaultRowHeight="14.25"/>
  <cols>
    <col min="1" max="1" width="9" style="70"/>
    <col min="2" max="2" width="18.75" style="70" customWidth="1"/>
    <col min="3" max="6" width="9" style="70"/>
  </cols>
  <sheetData>
    <row r="5" spans="1:6" ht="59.25" customHeight="1">
      <c r="A5" s="85" t="s">
        <v>0</v>
      </c>
      <c r="B5" s="543" t="s">
        <v>1</v>
      </c>
      <c r="C5" s="544"/>
      <c r="D5" s="121"/>
      <c r="E5" s="122"/>
      <c r="F5" s="123"/>
    </row>
    <row r="6" spans="1:6" ht="28.5" customHeight="1">
      <c r="A6" s="85" t="s">
        <v>3</v>
      </c>
      <c r="B6" s="543" t="s">
        <v>857</v>
      </c>
      <c r="C6" s="544"/>
      <c r="D6" s="124"/>
      <c r="E6" s="13"/>
      <c r="F6" s="125"/>
    </row>
    <row r="7" spans="1:6">
      <c r="A7" s="87" t="s">
        <v>858</v>
      </c>
      <c r="B7" s="86"/>
      <c r="C7" s="120"/>
      <c r="D7" s="126"/>
      <c r="E7" s="127"/>
      <c r="F7" s="128"/>
    </row>
    <row r="8" spans="1:6">
      <c r="A8" s="88"/>
      <c r="B8" s="89"/>
      <c r="C8" s="89"/>
      <c r="D8" s="545" t="s">
        <v>877</v>
      </c>
      <c r="E8" s="545"/>
      <c r="F8" s="545"/>
    </row>
    <row r="9" spans="1:6">
      <c r="A9" s="90" t="s">
        <v>9</v>
      </c>
      <c r="B9" s="91" t="s">
        <v>836</v>
      </c>
      <c r="C9" s="92" t="s">
        <v>867</v>
      </c>
      <c r="D9" s="539" t="s">
        <v>878</v>
      </c>
      <c r="E9" s="539"/>
      <c r="F9" s="539"/>
    </row>
    <row r="10" spans="1:6">
      <c r="A10" s="546" t="s">
        <v>875</v>
      </c>
      <c r="B10" s="546"/>
      <c r="C10" s="92"/>
      <c r="D10" s="93" t="s">
        <v>879</v>
      </c>
      <c r="E10" s="93" t="s">
        <v>880</v>
      </c>
      <c r="F10" s="93" t="s">
        <v>879</v>
      </c>
    </row>
    <row r="11" spans="1:6" ht="24.75" customHeight="1">
      <c r="A11" s="94"/>
      <c r="B11" s="95" t="s">
        <v>881</v>
      </c>
      <c r="C11" s="96"/>
      <c r="D11" s="97"/>
      <c r="E11" s="94"/>
      <c r="F11" s="94"/>
    </row>
    <row r="12" spans="1:6" ht="24" customHeight="1">
      <c r="A12" s="98">
        <v>1</v>
      </c>
      <c r="B12" s="99" t="str">
        <f>'1-PLANILHA_ORÇAMENTARIA'!D8</f>
        <v>SERVIÇOS PRELIMINARES</v>
      </c>
      <c r="C12" s="100"/>
      <c r="D12" s="86"/>
      <c r="E12" s="101"/>
      <c r="F12" s="86"/>
    </row>
    <row r="13" spans="1:6">
      <c r="A13" s="98">
        <v>2</v>
      </c>
      <c r="B13" s="99" t="str">
        <f>'1-PLANILHA_ORÇAMENTARIA'!D12</f>
        <v>REMOÇÕES E DEMOLIÇÕES</v>
      </c>
      <c r="C13" s="102"/>
      <c r="D13" s="86"/>
      <c r="E13" s="101"/>
      <c r="F13" s="24"/>
    </row>
    <row r="14" spans="1:6">
      <c r="A14" s="98">
        <v>3</v>
      </c>
      <c r="B14" s="99" t="str">
        <f>'1-PLANILHA_ORÇAMENTARIA'!D24</f>
        <v>PAREDES</v>
      </c>
      <c r="C14" s="102"/>
      <c r="D14" s="86"/>
      <c r="E14" s="101"/>
      <c r="F14" s="86"/>
    </row>
    <row r="15" spans="1:6">
      <c r="A15" s="98">
        <v>4</v>
      </c>
      <c r="B15" s="99" t="str">
        <f>'1-PLANILHA_ORÇAMENTARIA'!D28</f>
        <v>REVESTIMENTOS E FORRO</v>
      </c>
      <c r="C15" s="102"/>
      <c r="D15" s="86"/>
      <c r="E15" s="101"/>
      <c r="F15" s="86"/>
    </row>
    <row r="16" spans="1:6">
      <c r="A16" s="98">
        <v>5</v>
      </c>
      <c r="B16" s="99" t="str">
        <f>'1-PLANILHA_ORÇAMENTARIA'!D43</f>
        <v>PINTURA</v>
      </c>
      <c r="C16" s="102"/>
      <c r="D16" s="86"/>
      <c r="E16" s="101"/>
      <c r="F16" s="86"/>
    </row>
    <row r="17" spans="1:6">
      <c r="A17" s="98" t="s">
        <v>153</v>
      </c>
      <c r="B17" s="99" t="str">
        <f>'1-PLANILHA_ORÇAMENTARIA'!D50</f>
        <v>INSTALAÇÕES ELÉTRICAS</v>
      </c>
      <c r="C17" s="102"/>
      <c r="D17" s="86"/>
      <c r="E17" s="101"/>
      <c r="F17" s="86"/>
    </row>
    <row r="18" spans="1:6" ht="22.5">
      <c r="A18" s="98">
        <v>7</v>
      </c>
      <c r="B18" s="99" t="str">
        <f>'1-PLANILHA_ORÇAMENTARIA'!D61</f>
        <v>SEGURANÇA CONTRA  INCÊNDIO</v>
      </c>
      <c r="C18" s="102"/>
      <c r="D18" s="86"/>
      <c r="E18" s="101"/>
      <c r="F18" s="86"/>
    </row>
    <row r="19" spans="1:6">
      <c r="A19" s="98" t="s">
        <v>191</v>
      </c>
      <c r="B19" s="99" t="str">
        <f>'1-PLANILHA_ORÇAMENTARIA'!D62</f>
        <v>HIDRANTE</v>
      </c>
      <c r="C19" s="102"/>
      <c r="D19" s="86"/>
      <c r="E19" s="101"/>
      <c r="F19" s="86"/>
    </row>
    <row r="20" spans="1:6">
      <c r="A20" s="98" t="s">
        <v>246</v>
      </c>
      <c r="B20" s="99" t="str">
        <f>'1-PLANILHA_ORÇAMENTARIA'!D81</f>
        <v>SISTEMA DE SPRINKLERS</v>
      </c>
      <c r="C20" s="102"/>
      <c r="D20" s="86"/>
      <c r="E20" s="101"/>
      <c r="F20" s="86"/>
    </row>
    <row r="21" spans="1:6">
      <c r="A21" s="98" t="s">
        <v>338</v>
      </c>
      <c r="B21" s="99" t="str">
        <f>'1-PLANILHA_ORÇAMENTARIA'!D119</f>
        <v>EXTINTORES E ACESSÓRIOS</v>
      </c>
      <c r="C21" s="102"/>
      <c r="D21" s="86"/>
      <c r="E21" s="101"/>
      <c r="F21" s="86"/>
    </row>
    <row r="22" spans="1:6" ht="22.5">
      <c r="A22" s="98" t="s">
        <v>356</v>
      </c>
      <c r="B22" s="99" t="str">
        <f>'1-PLANILHA_ORÇAMENTARIA'!D127</f>
        <v>SISTEMA DE DETECÇÃO E ALARME</v>
      </c>
      <c r="C22" s="102"/>
      <c r="D22" s="86"/>
      <c r="E22" s="101"/>
      <c r="F22" s="86"/>
    </row>
    <row r="23" spans="1:6" ht="22.5">
      <c r="A23" s="98" t="s">
        <v>396</v>
      </c>
      <c r="B23" s="99" t="str">
        <f>'1-PLANILHA_ORÇAMENTARIA'!D146</f>
        <v>SISTEMA DE ILUMINAÇÃO DE EMERGÊNCIA</v>
      </c>
      <c r="C23" s="102"/>
      <c r="D23" s="86"/>
      <c r="E23" s="101"/>
      <c r="F23" s="86"/>
    </row>
    <row r="24" spans="1:6" ht="22.5">
      <c r="A24" s="98" t="s">
        <v>417</v>
      </c>
      <c r="B24" s="99" t="str">
        <f>'1-PLANILHA_ORÇAMENTARIA'!D159</f>
        <v>SERVIÇOS DIVERSOS INCÊNDIO</v>
      </c>
      <c r="C24" s="102"/>
      <c r="D24" s="86"/>
      <c r="E24" s="101"/>
      <c r="F24" s="86"/>
    </row>
    <row r="25" spans="1:6">
      <c r="A25" s="98" t="s">
        <v>496</v>
      </c>
      <c r="B25" s="99" t="str">
        <f>'1-PLANILHA_ORÇAMENTARIA'!D193</f>
        <v>SPDA</v>
      </c>
      <c r="C25" s="102"/>
      <c r="D25" s="86"/>
      <c r="E25" s="101"/>
      <c r="F25" s="86"/>
    </row>
    <row r="26" spans="1:6" ht="51.75" customHeight="1">
      <c r="A26" s="98" t="s">
        <v>535</v>
      </c>
      <c r="B26" s="99" t="str">
        <f>'1-PLANILHA_ORÇAMENTARIA'!D212</f>
        <v>ADICIONAL DE MÃO DE OBRA PARA OS SERVIÇOS EXECUTADOS FORA DO HORARIO</v>
      </c>
      <c r="C26" s="102"/>
      <c r="D26" s="86"/>
      <c r="E26" s="101"/>
      <c r="F26" s="86"/>
    </row>
    <row r="27" spans="1:6" ht="34.5" customHeight="1">
      <c r="A27" s="98" t="s">
        <v>575</v>
      </c>
      <c r="B27" s="99" t="str">
        <f>'1-PLANILHA_ORÇAMENTARIA'!D231</f>
        <v>ENCERRAMENTO DOS SERVIÇOS</v>
      </c>
      <c r="C27" s="102"/>
      <c r="D27" s="86"/>
      <c r="E27" s="101"/>
      <c r="F27" s="86"/>
    </row>
    <row r="28" spans="1:6" ht="28.5" customHeight="1">
      <c r="A28" s="98" t="s">
        <v>582</v>
      </c>
      <c r="B28" s="99" t="str">
        <f>'1-PLANILHA_ORÇAMENTARIA'!D234</f>
        <v>ADMINISTRAÇÃO DA OBRA</v>
      </c>
      <c r="C28" s="102"/>
      <c r="D28" s="86"/>
      <c r="E28" s="101"/>
      <c r="F28" s="86"/>
    </row>
    <row r="29" spans="1:6" ht="22.5">
      <c r="A29" s="24"/>
      <c r="B29" s="95" t="s">
        <v>882</v>
      </c>
      <c r="C29" s="24"/>
      <c r="D29" s="24"/>
      <c r="E29" s="24"/>
      <c r="F29" s="103"/>
    </row>
  </sheetData>
  <mergeCells count="5">
    <mergeCell ref="B5:C5"/>
    <mergeCell ref="B6:C6"/>
    <mergeCell ref="D8:F8"/>
    <mergeCell ref="D9:F9"/>
    <mergeCell ref="A10:B10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BE1E95-8723-44B3-AF46-BC0FF4B8E399}"/>
</file>

<file path=customXml/itemProps2.xml><?xml version="1.0" encoding="utf-8"?>
<ds:datastoreItem xmlns:ds="http://schemas.openxmlformats.org/officeDocument/2006/customXml" ds:itemID="{1B6D3116-6E11-4FC7-8215-E823C35ED9AB}"/>
</file>

<file path=customXml/itemProps3.xml><?xml version="1.0" encoding="utf-8"?>
<ds:datastoreItem xmlns:ds="http://schemas.openxmlformats.org/officeDocument/2006/customXml" ds:itemID="{8AC61A0E-8FDE-4C44-9040-CC7029E268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severino lima</dc:creator>
  <cp:keywords/>
  <dc:description/>
  <cp:lastModifiedBy>MERCIA BEZERRA FREITAS</cp:lastModifiedBy>
  <cp:revision>696</cp:revision>
  <dcterms:created xsi:type="dcterms:W3CDTF">2018-01-04T10:13:51Z</dcterms:created>
  <dcterms:modified xsi:type="dcterms:W3CDTF">2022-11-04T13:36:26Z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0x010100057A0BDB9A418447A4781BA6F1300CDF</vt:lpwstr>
  </property>
  <property fmtid="{D5CDD505-2E9C-101B-9397-08002B2CF9AE}" pid="9" name="MediaServiceImageTags">
    <vt:lpwstr/>
  </property>
</Properties>
</file>